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310" yWindow="240" windowWidth="6330" windowHeight="10005" firstSheet="1" activeTab="1"/>
  </bookViews>
  <sheets>
    <sheet name="Define" sheetId="30" state="hidden" r:id="rId1"/>
    <sheet name="一般公共预算调整表" sheetId="46" r:id="rId2"/>
    <sheet name="政府性基金预算调整表" sheetId="43" r:id="rId3"/>
    <sheet name="社保基金预算调整表" sheetId="45" r:id="rId4"/>
  </sheets>
  <externalReferences>
    <externalReference r:id="rId5"/>
    <externalReference r:id="rId6"/>
  </externalReferences>
  <definedNames>
    <definedName name="_xlnm.Database" hidden="1">#REF!</definedName>
    <definedName name="地区名称">[1]封面!$B$2:$B$37</definedName>
  </definedNames>
  <calcPr calcId="124519"/>
</workbook>
</file>

<file path=xl/calcChain.xml><?xml version="1.0" encoding="utf-8"?>
<calcChain xmlns="http://schemas.openxmlformats.org/spreadsheetml/2006/main">
  <c r="D22" i="46"/>
  <c r="D27"/>
  <c r="C27" s="1"/>
  <c r="C28"/>
  <c r="D33"/>
  <c r="C23" l="1"/>
  <c r="C24"/>
  <c r="C25"/>
  <c r="C26"/>
  <c r="C29"/>
  <c r="C30"/>
  <c r="C31"/>
  <c r="C22"/>
  <c r="C7"/>
  <c r="C8"/>
  <c r="C9"/>
  <c r="C10"/>
  <c r="C11"/>
  <c r="C12"/>
  <c r="C13"/>
  <c r="C14"/>
  <c r="C15"/>
  <c r="C16"/>
  <c r="C17"/>
  <c r="C18"/>
  <c r="C19"/>
  <c r="C20"/>
  <c r="C6"/>
  <c r="D21"/>
  <c r="D5"/>
  <c r="B21"/>
  <c r="B5"/>
  <c r="G22" i="45"/>
  <c r="B22"/>
  <c r="G21"/>
  <c r="G20"/>
  <c r="D20"/>
  <c r="C20"/>
  <c r="G19"/>
  <c r="D19"/>
  <c r="C19"/>
  <c r="H18"/>
  <c r="G18"/>
  <c r="D18"/>
  <c r="C18"/>
  <c r="H17"/>
  <c r="G17"/>
  <c r="D17"/>
  <c r="C17"/>
  <c r="H16"/>
  <c r="G16"/>
  <c r="F16"/>
  <c r="D16"/>
  <c r="D22" s="1"/>
  <c r="C16"/>
  <c r="B16"/>
  <c r="H15"/>
  <c r="G15"/>
  <c r="D15"/>
  <c r="C15"/>
  <c r="H14"/>
  <c r="G14"/>
  <c r="D14"/>
  <c r="C14"/>
  <c r="H13"/>
  <c r="G13"/>
  <c r="D13"/>
  <c r="C13"/>
  <c r="H12"/>
  <c r="G12"/>
  <c r="D12"/>
  <c r="C12"/>
  <c r="H11"/>
  <c r="G11"/>
  <c r="F11"/>
  <c r="D11"/>
  <c r="C11"/>
  <c r="B11"/>
  <c r="H10"/>
  <c r="G10"/>
  <c r="D10"/>
  <c r="C10"/>
  <c r="H9"/>
  <c r="G9"/>
  <c r="D9"/>
  <c r="C9"/>
  <c r="H8"/>
  <c r="G8"/>
  <c r="D8"/>
  <c r="C8"/>
  <c r="H7"/>
  <c r="G7"/>
  <c r="D7"/>
  <c r="C7"/>
  <c r="H6"/>
  <c r="G6"/>
  <c r="D6"/>
  <c r="C6"/>
  <c r="H5"/>
  <c r="H22" s="1"/>
  <c r="G5"/>
  <c r="F5"/>
  <c r="F22" s="1"/>
  <c r="D5"/>
  <c r="C5"/>
  <c r="B5"/>
  <c r="C22" l="1"/>
  <c r="C5" i="46"/>
  <c r="D32"/>
  <c r="C21"/>
  <c r="L20" l="1"/>
  <c r="H19" i="43"/>
  <c r="H18"/>
  <c r="H16"/>
  <c r="H15"/>
  <c r="H14"/>
  <c r="H13"/>
  <c r="H12"/>
  <c r="H11"/>
  <c r="H10"/>
  <c r="H9"/>
  <c r="H8"/>
  <c r="G7"/>
  <c r="G20" s="1"/>
  <c r="F7"/>
  <c r="H7" s="1"/>
  <c r="H6"/>
  <c r="H5"/>
  <c r="H20" s="1"/>
  <c r="D11"/>
  <c r="D10"/>
  <c r="D9"/>
  <c r="D8"/>
  <c r="D7"/>
  <c r="D6"/>
  <c r="D5"/>
  <c r="D20"/>
  <c r="C20" s="1"/>
  <c r="B20"/>
  <c r="Z36" i="46"/>
  <c r="Y36"/>
  <c r="X36"/>
  <c r="W36"/>
  <c r="V36"/>
  <c r="U36"/>
  <c r="T36"/>
  <c r="S36"/>
  <c r="Q36"/>
  <c r="P36"/>
  <c r="O36"/>
  <c r="N36"/>
  <c r="L36"/>
  <c r="K36"/>
  <c r="J36"/>
  <c r="I36"/>
  <c r="H36"/>
  <c r="G36"/>
  <c r="F36"/>
  <c r="R27"/>
  <c r="R26"/>
  <c r="R25"/>
  <c r="R24"/>
  <c r="M24"/>
  <c r="R23"/>
  <c r="M23"/>
  <c r="R22"/>
  <c r="M22"/>
  <c r="R21"/>
  <c r="M21"/>
  <c r="R20"/>
  <c r="M20"/>
  <c r="R19"/>
  <c r="M19"/>
  <c r="R18"/>
  <c r="M18"/>
  <c r="R17"/>
  <c r="M17"/>
  <c r="R16"/>
  <c r="M16"/>
  <c r="AA15"/>
  <c r="R15"/>
  <c r="M15"/>
  <c r="AA14"/>
  <c r="R14"/>
  <c r="M14"/>
  <c r="R13"/>
  <c r="M13"/>
  <c r="R12"/>
  <c r="M12"/>
  <c r="AA11"/>
  <c r="R11"/>
  <c r="M11"/>
  <c r="AA10"/>
  <c r="AA36" s="1"/>
  <c r="R10"/>
  <c r="M10"/>
  <c r="R9"/>
  <c r="M9"/>
  <c r="R8"/>
  <c r="M8"/>
  <c r="R7"/>
  <c r="M7"/>
  <c r="R6"/>
  <c r="M6"/>
  <c r="R5"/>
  <c r="M5"/>
  <c r="B32"/>
  <c r="B36" s="1"/>
  <c r="F20" i="43" l="1"/>
  <c r="R36" i="46"/>
  <c r="M36"/>
  <c r="D36"/>
</calcChain>
</file>

<file path=xl/comments1.xml><?xml version="1.0" encoding="utf-8"?>
<comments xmlns="http://schemas.openxmlformats.org/spreadsheetml/2006/main">
  <authors>
    <author>MC SYSTEM</author>
  </authors>
  <commentList>
    <comment ref="L20" authorId="0">
      <text>
        <r>
          <rPr>
            <b/>
            <sz val="9"/>
            <color indexed="81"/>
            <rFont val="Tahoma"/>
            <family val="2"/>
          </rPr>
          <t>MC SYSTEM: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新增一般债券</t>
        </r>
        <r>
          <rPr>
            <sz val="9"/>
            <color indexed="81"/>
            <rFont val="Tahoma"/>
            <family val="2"/>
          </rPr>
          <t>9900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sharedStrings.xml><?xml version="1.0" encoding="utf-8"?>
<sst xmlns="http://schemas.openxmlformats.org/spreadsheetml/2006/main" count="188" uniqueCount="162">
  <si>
    <t>ERRANGE_O=</t>
  </si>
  <si>
    <t>A1:AD240</t>
  </si>
  <si>
    <t>ERLINESTART_O=</t>
  </si>
  <si>
    <t>ERCOLUMNSTART_O=</t>
  </si>
  <si>
    <t>ERLINEEND_O=</t>
  </si>
  <si>
    <t>ERCOLUMNEND_O=</t>
  </si>
  <si>
    <t>ZBMBOOKDIR_S=</t>
  </si>
  <si>
    <t>C:\Documents and Settings\d\桌面\2011部门预算</t>
  </si>
  <si>
    <t>ZBMBOOKDIR_O=</t>
  </si>
  <si>
    <t>ZBMBOOK_S=</t>
  </si>
  <si>
    <t>12yue工资.xls</t>
  </si>
  <si>
    <t>ZBMBOOK_O=</t>
  </si>
  <si>
    <t>2011年预算表（人员）.XLS</t>
  </si>
  <si>
    <t>ZBMSHEET_S=</t>
  </si>
  <si>
    <t>汇总 (百元)</t>
  </si>
  <si>
    <t>ZBMSHEET_O=</t>
  </si>
  <si>
    <t>本级支出</t>
  </si>
  <si>
    <t>ZBM_ZBMCOLUMN_S=</t>
  </si>
  <si>
    <t>ZBM_ZBMCOLUMN_O=</t>
  </si>
  <si>
    <t>ZBM_CALCCOLUMNS_S=</t>
  </si>
  <si>
    <t>a,c,d,g,i,j,k,m</t>
  </si>
  <si>
    <t>ZBM_CALCCOLUMNS_O=</t>
  </si>
  <si>
    <t>e,f,g,h,k,l,i,q</t>
  </si>
  <si>
    <t>项  目</t>
  </si>
  <si>
    <t>调增/调减数</t>
  </si>
  <si>
    <t>调整预算数</t>
  </si>
  <si>
    <t>一、国有土地收益基金收入</t>
  </si>
  <si>
    <t>二、农业土地开发资金收入</t>
  </si>
  <si>
    <t>三、国有土地使用权出让收入</t>
  </si>
  <si>
    <t>二、农业土地开发资金支出</t>
  </si>
  <si>
    <t>四、城市基础设施配套费收入</t>
  </si>
  <si>
    <t>三、国有土地使用权出让支出</t>
  </si>
  <si>
    <t xml:space="preserve">    其中：征地和拆迁补偿支出</t>
  </si>
  <si>
    <t xml:space="preserve">         地铁建设资金</t>
  </si>
  <si>
    <t xml:space="preserve">         土地出让业务支出</t>
  </si>
  <si>
    <t xml:space="preserve">         城市建设支出</t>
  </si>
  <si>
    <t>四、城市基础设施配套费支出</t>
  </si>
  <si>
    <t>合   计</t>
  </si>
  <si>
    <t>合  计</t>
  </si>
  <si>
    <t xml:space="preserve">单位：万元 </t>
  </si>
  <si>
    <r>
      <t>项</t>
    </r>
    <r>
      <rPr>
        <b/>
        <sz val="10.5"/>
        <rFont val="Times New Roman"/>
        <family val="1"/>
      </rPr>
      <t xml:space="preserve">          </t>
    </r>
    <r>
      <rPr>
        <b/>
        <sz val="10.5"/>
        <rFont val="宋体"/>
        <family val="3"/>
        <charset val="134"/>
      </rPr>
      <t>目</t>
    </r>
  </si>
  <si>
    <t>一、税收收入</t>
  </si>
  <si>
    <t>一、一般公共服务支出</t>
  </si>
  <si>
    <r>
      <t xml:space="preserve">           </t>
    </r>
    <r>
      <rPr>
        <sz val="10.5"/>
        <rFont val="宋体"/>
        <family val="3"/>
        <charset val="134"/>
      </rPr>
      <t>增值税</t>
    </r>
  </si>
  <si>
    <t>三、国防支出</t>
  </si>
  <si>
    <r>
      <t xml:space="preserve">           </t>
    </r>
    <r>
      <rPr>
        <sz val="10.5"/>
        <rFont val="宋体"/>
        <family val="3"/>
        <charset val="134"/>
      </rPr>
      <t>营业税</t>
    </r>
  </si>
  <si>
    <t>四、公共安全支出</t>
  </si>
  <si>
    <t>五、教育支出</t>
  </si>
  <si>
    <r>
      <t xml:space="preserve">               </t>
    </r>
    <r>
      <rPr>
        <sz val="10.5"/>
        <rFont val="宋体"/>
        <family val="3"/>
        <charset val="134"/>
      </rPr>
      <t>其中：国税部门</t>
    </r>
  </si>
  <si>
    <t>六、科学技术支出</t>
  </si>
  <si>
    <r>
      <t xml:space="preserve">                          </t>
    </r>
    <r>
      <rPr>
        <sz val="10.5"/>
        <rFont val="宋体"/>
        <family val="3"/>
        <charset val="134"/>
      </rPr>
      <t>地税部门</t>
    </r>
  </si>
  <si>
    <t>七、文化体育与传媒支出</t>
  </si>
  <si>
    <r>
      <t xml:space="preserve">           </t>
    </r>
    <r>
      <rPr>
        <sz val="10.5"/>
        <rFont val="宋体"/>
        <family val="3"/>
        <charset val="134"/>
      </rPr>
      <t>个人所得税</t>
    </r>
  </si>
  <si>
    <t>八、社会保障和就业支出</t>
  </si>
  <si>
    <r>
      <t xml:space="preserve">           </t>
    </r>
    <r>
      <rPr>
        <sz val="10.5"/>
        <rFont val="宋体"/>
        <family val="3"/>
        <charset val="134"/>
      </rPr>
      <t>资源税</t>
    </r>
  </si>
  <si>
    <t>九、医疗卫生与计划生育支出</t>
  </si>
  <si>
    <r>
      <t xml:space="preserve">           </t>
    </r>
    <r>
      <rPr>
        <sz val="10.5"/>
        <rFont val="宋体"/>
        <family val="3"/>
        <charset val="134"/>
      </rPr>
      <t>城市维护建设税</t>
    </r>
  </si>
  <si>
    <t>十、节能环保支出</t>
  </si>
  <si>
    <r>
      <t xml:space="preserve">           </t>
    </r>
    <r>
      <rPr>
        <sz val="10.5"/>
        <rFont val="宋体"/>
        <family val="3"/>
        <charset val="134"/>
      </rPr>
      <t>房产税</t>
    </r>
  </si>
  <si>
    <t>十一、城乡社区支出</t>
  </si>
  <si>
    <r>
      <t xml:space="preserve">           </t>
    </r>
    <r>
      <rPr>
        <sz val="10.5"/>
        <rFont val="宋体"/>
        <family val="3"/>
        <charset val="134"/>
      </rPr>
      <t>印花税</t>
    </r>
  </si>
  <si>
    <t>十二、农林水支出</t>
  </si>
  <si>
    <r>
      <t xml:space="preserve">           </t>
    </r>
    <r>
      <rPr>
        <sz val="10.5"/>
        <rFont val="宋体"/>
        <family val="3"/>
        <charset val="134"/>
      </rPr>
      <t>城镇土地使用税</t>
    </r>
  </si>
  <si>
    <t>十三、交通运输支出</t>
  </si>
  <si>
    <r>
      <t xml:space="preserve">           </t>
    </r>
    <r>
      <rPr>
        <sz val="10.5"/>
        <rFont val="宋体"/>
        <family val="3"/>
        <charset val="134"/>
      </rPr>
      <t>土地增值税</t>
    </r>
  </si>
  <si>
    <t>十四、资源勘探信息等支出</t>
  </si>
  <si>
    <r>
      <t xml:space="preserve">           </t>
    </r>
    <r>
      <rPr>
        <sz val="10.5"/>
        <rFont val="宋体"/>
        <family val="3"/>
        <charset val="134"/>
      </rPr>
      <t>耕地占用税</t>
    </r>
  </si>
  <si>
    <t>十六、商业服务业等支出</t>
  </si>
  <si>
    <r>
      <t xml:space="preserve">           </t>
    </r>
    <r>
      <rPr>
        <sz val="10.5"/>
        <rFont val="宋体"/>
        <family val="3"/>
        <charset val="134"/>
      </rPr>
      <t>契税</t>
    </r>
  </si>
  <si>
    <t>十八、国土海洋气象等支出</t>
  </si>
  <si>
    <r>
      <t xml:space="preserve">           </t>
    </r>
    <r>
      <rPr>
        <sz val="10.5"/>
        <rFont val="宋体"/>
        <family val="3"/>
        <charset val="134"/>
      </rPr>
      <t>其他税收收入</t>
    </r>
  </si>
  <si>
    <t>十九、住房保障支出</t>
  </si>
  <si>
    <t>二、非税收入</t>
  </si>
  <si>
    <t>二十、粮油物资储备支出</t>
  </si>
  <si>
    <t xml:space="preserve">    专项收入</t>
  </si>
  <si>
    <t>二十一、预备费</t>
  </si>
  <si>
    <t xml:space="preserve">    其中：教育费附加收入</t>
  </si>
  <si>
    <t>二十二、国债还本付息支出</t>
  </si>
  <si>
    <t xml:space="preserve">          地方教育附加收入</t>
  </si>
  <si>
    <t>二十三、其他支出</t>
  </si>
  <si>
    <t xml:space="preserve">          教育资金收入</t>
  </si>
  <si>
    <t xml:space="preserve">          农田水利建设资金收入</t>
  </si>
  <si>
    <t xml:space="preserve">    行政事业性收费收入</t>
  </si>
  <si>
    <t xml:space="preserve">    罚没收入</t>
  </si>
  <si>
    <r>
      <t xml:space="preserve">       </t>
    </r>
    <r>
      <rPr>
        <sz val="10.5"/>
        <rFont val="宋体"/>
        <family val="3"/>
        <charset val="134"/>
      </rPr>
      <t>国有资源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资产</t>
    </r>
    <r>
      <rPr>
        <sz val="10.5"/>
        <rFont val="Times New Roman"/>
        <family val="1"/>
      </rPr>
      <t>)</t>
    </r>
    <r>
      <rPr>
        <sz val="10.5"/>
        <rFont val="宋体"/>
        <family val="3"/>
        <charset val="134"/>
      </rPr>
      <t>有偿使用收入</t>
    </r>
  </si>
  <si>
    <t xml:space="preserve">    收入合计</t>
  </si>
  <si>
    <t xml:space="preserve">   上解上级数</t>
  </si>
  <si>
    <t xml:space="preserve">   上级补助数</t>
  </si>
  <si>
    <t>一般预算可安排财力</t>
  </si>
  <si>
    <t>一般预算支出</t>
  </si>
  <si>
    <t>附件1</t>
    <phoneticPr fontId="20" type="noConversion"/>
  </si>
  <si>
    <t>调增/调减数</t>
    <phoneticPr fontId="20" type="noConversion"/>
  </si>
  <si>
    <t>调整预算数</t>
    <phoneticPr fontId="20" type="noConversion"/>
  </si>
  <si>
    <t>人员增资</t>
    <phoneticPr fontId="20" type="noConversion"/>
  </si>
  <si>
    <t>项目增资</t>
    <phoneticPr fontId="20" type="noConversion"/>
  </si>
  <si>
    <t>截止8月已上专款</t>
    <phoneticPr fontId="20" type="noConversion"/>
  </si>
  <si>
    <t>2016年预下专款</t>
    <phoneticPr fontId="20" type="noConversion"/>
  </si>
  <si>
    <t>专款差额</t>
    <phoneticPr fontId="20" type="noConversion"/>
  </si>
  <si>
    <t>2016年区本级预算数</t>
    <phoneticPr fontId="20" type="noConversion"/>
  </si>
  <si>
    <t>街道基本支出</t>
  </si>
  <si>
    <t>街道项目支出</t>
  </si>
  <si>
    <t>街道财政激励资金</t>
  </si>
  <si>
    <t>2015年区本级预算数</t>
  </si>
  <si>
    <t>基金</t>
  </si>
  <si>
    <t>国有资源返还</t>
  </si>
  <si>
    <t>预留返还</t>
  </si>
  <si>
    <t>上级预下专款</t>
    <phoneticPr fontId="20" type="noConversion"/>
  </si>
  <si>
    <t>财政激励资金</t>
  </si>
  <si>
    <t>附件2</t>
    <phoneticPr fontId="32" type="noConversion"/>
  </si>
  <si>
    <t xml:space="preserve">                        单位：万元</t>
    <phoneticPr fontId="32" type="noConversion"/>
  </si>
  <si>
    <t>灞桥区2018年一般公共财政预算调整表</t>
    <phoneticPr fontId="20" type="noConversion"/>
  </si>
  <si>
    <t>2018年预算数</t>
    <phoneticPr fontId="20" type="noConversion"/>
  </si>
  <si>
    <t>灞桥区2018年政府性基金预算调整表</t>
    <phoneticPr fontId="32" type="noConversion"/>
  </si>
  <si>
    <t>2018年预算数</t>
    <phoneticPr fontId="32" type="noConversion"/>
  </si>
  <si>
    <t>五、彩票公益金收入</t>
    <phoneticPr fontId="43" type="noConversion"/>
  </si>
  <si>
    <t>六、彩票发行机构和彩票销售机构的业务费用</t>
    <phoneticPr fontId="43" type="noConversion"/>
  </si>
  <si>
    <t>七、其他政府性基金收入</t>
    <phoneticPr fontId="43" type="noConversion"/>
  </si>
  <si>
    <t xml:space="preserve">         土地开发支出</t>
    <phoneticPr fontId="43" type="noConversion"/>
  </si>
  <si>
    <t xml:space="preserve">        其他国有土地使用权出让收入安排的支出</t>
    <phoneticPr fontId="43" type="noConversion"/>
  </si>
  <si>
    <t>五、彩票公益金安排的支出</t>
    <phoneticPr fontId="43" type="noConversion"/>
  </si>
  <si>
    <t>六、彩票发行销售机构业务费安排的支出</t>
    <phoneticPr fontId="43" type="noConversion"/>
  </si>
  <si>
    <t>七、债务付息支出</t>
    <phoneticPr fontId="43" type="noConversion"/>
  </si>
  <si>
    <t>八、政府性基金上解支出</t>
    <phoneticPr fontId="43" type="noConversion"/>
  </si>
  <si>
    <t>九、政府性基金预算调出资金</t>
    <phoneticPr fontId="43" type="noConversion"/>
  </si>
  <si>
    <t>一、国有土地收益基金支出</t>
    <phoneticPr fontId="20" type="noConversion"/>
  </si>
  <si>
    <t>附件3</t>
    <phoneticPr fontId="20" type="noConversion"/>
  </si>
  <si>
    <t xml:space="preserve">灞桥区2018年社会保险基金预算调整表 </t>
    <phoneticPr fontId="20" type="noConversion"/>
  </si>
  <si>
    <t>单位：万元</t>
    <phoneticPr fontId="20" type="noConversion"/>
  </si>
  <si>
    <t>2018年预算数</t>
    <phoneticPr fontId="20" type="noConversion"/>
  </si>
  <si>
    <t>调增/调减数</t>
    <phoneticPr fontId="20" type="noConversion"/>
  </si>
  <si>
    <t>调整预算数</t>
    <phoneticPr fontId="20" type="noConversion"/>
  </si>
  <si>
    <t>2018年预算数</t>
    <phoneticPr fontId="20" type="noConversion"/>
  </si>
  <si>
    <t>调增/调减数</t>
    <phoneticPr fontId="20" type="noConversion"/>
  </si>
  <si>
    <t>城乡居民基本养老保险基金收入</t>
  </si>
  <si>
    <t>一、城乡居民基本养老保险基金支出</t>
    <phoneticPr fontId="20" type="noConversion"/>
  </si>
  <si>
    <t xml:space="preserve">    其中 ：保险费收入</t>
  </si>
  <si>
    <t xml:space="preserve">    其中：社会保险待遇支出</t>
    <phoneticPr fontId="20" type="noConversion"/>
  </si>
  <si>
    <t xml:space="preserve">           利息收入</t>
  </si>
  <si>
    <t xml:space="preserve">          个人账户养老金支出</t>
    <phoneticPr fontId="20" type="noConversion"/>
  </si>
  <si>
    <t xml:space="preserve">           财政补贴收入</t>
  </si>
  <si>
    <t xml:space="preserve">          丧葬费支出</t>
    <phoneticPr fontId="20" type="noConversion"/>
  </si>
  <si>
    <t xml:space="preserve">           其他收入</t>
  </si>
  <si>
    <t xml:space="preserve">          转移支出</t>
    <phoneticPr fontId="20" type="noConversion"/>
  </si>
  <si>
    <t xml:space="preserve">           转移收入</t>
  </si>
  <si>
    <t>居民基本医疗保险基金收入</t>
  </si>
  <si>
    <t>二、居民基本医疗保险基金支出</t>
    <phoneticPr fontId="20" type="noConversion"/>
  </si>
  <si>
    <t xml:space="preserve">          大病保险支出</t>
    <phoneticPr fontId="20" type="noConversion"/>
  </si>
  <si>
    <t>机关事业单位基本养老保险基金收入</t>
  </si>
  <si>
    <t>三、机关事业单位基本养老保险基金支出</t>
    <phoneticPr fontId="20" type="noConversion"/>
  </si>
  <si>
    <t xml:space="preserve">     其中：基本养老金支出</t>
    <phoneticPr fontId="20" type="noConversion"/>
  </si>
  <si>
    <t xml:space="preserve">           转移支出</t>
    <phoneticPr fontId="20" type="noConversion"/>
  </si>
  <si>
    <t>收入合计</t>
    <phoneticPr fontId="20" type="noConversion"/>
  </si>
  <si>
    <t>2018年预算数</t>
    <phoneticPr fontId="20" type="noConversion"/>
  </si>
  <si>
    <r>
      <t xml:space="preserve">           </t>
    </r>
    <r>
      <rPr>
        <sz val="10.5"/>
        <rFont val="宋体"/>
        <family val="3"/>
        <charset val="134"/>
      </rPr>
      <t>企业所得税</t>
    </r>
  </si>
  <si>
    <t xml:space="preserve">  捐赠收入</t>
    <phoneticPr fontId="20" type="noConversion"/>
  </si>
  <si>
    <r>
      <t xml:space="preserve">   </t>
    </r>
    <r>
      <rPr>
        <sz val="10.5"/>
        <rFont val="宋体"/>
        <family val="3"/>
        <charset val="134"/>
      </rPr>
      <t>其他收入</t>
    </r>
    <phoneticPr fontId="20" type="noConversion"/>
  </si>
  <si>
    <t xml:space="preserve">   调入资金</t>
    <phoneticPr fontId="20" type="noConversion"/>
  </si>
  <si>
    <t>-7-</t>
    <phoneticPr fontId="20" type="noConversion"/>
  </si>
  <si>
    <t>-8-</t>
    <phoneticPr fontId="20" type="noConversion"/>
  </si>
  <si>
    <t>-9-</t>
    <phoneticPr fontId="24" type="noConversion"/>
  </si>
  <si>
    <t xml:space="preserve">         </t>
    <phoneticPr fontId="20" type="noConversion"/>
  </si>
  <si>
    <t xml:space="preserve">          其他支出</t>
    <phoneticPr fontId="24" type="noConversion"/>
  </si>
</sst>
</file>

<file path=xl/styles.xml><?xml version="1.0" encoding="utf-8"?>
<styleSheet xmlns="http://schemas.openxmlformats.org/spreadsheetml/2006/main">
  <numFmts count="8">
    <numFmt numFmtId="176" formatCode="_(* #,##0.00_);_(* \(#,##0.00\);_(* &quot;-&quot;??_);_(@_)"/>
    <numFmt numFmtId="177" formatCode="_(* #,##0_);_(* \(#,##0\);_(* &quot;-&quot;_);_(@_)"/>
    <numFmt numFmtId="178" formatCode="0_);[Red]\(0\)"/>
    <numFmt numFmtId="179" formatCode="0_ "/>
    <numFmt numFmtId="180" formatCode="0.0%"/>
    <numFmt numFmtId="181" formatCode="0;[Red]0"/>
    <numFmt numFmtId="182" formatCode="#,##0_);[Red]\(#,##0\)"/>
    <numFmt numFmtId="183" formatCode="#,##0_ "/>
  </numFmts>
  <fonts count="52">
    <font>
      <sz val="12"/>
      <name val="宋体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0.5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4"/>
      <name val="黑体"/>
      <family val="3"/>
      <charset val="134"/>
    </font>
    <font>
      <sz val="10.5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方正小标宋简体"/>
      <family val="4"/>
      <charset val="134"/>
    </font>
    <font>
      <b/>
      <sz val="10.5"/>
      <name val="宋体"/>
      <family val="3"/>
      <charset val="134"/>
    </font>
    <font>
      <b/>
      <sz val="10.5"/>
      <name val="Times New Roman"/>
      <family val="1"/>
    </font>
    <font>
      <sz val="10.5"/>
      <name val="Times New Roman"/>
      <family val="1"/>
    </font>
    <font>
      <sz val="14"/>
      <name val="宋体"/>
      <family val="3"/>
      <charset val="134"/>
    </font>
    <font>
      <sz val="10.5"/>
      <color indexed="10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10.5"/>
      <color indexed="8"/>
      <name val="宋体"/>
      <family val="3"/>
      <charset val="134"/>
    </font>
    <font>
      <b/>
      <sz val="10.5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0.5"/>
      <name val="仿宋_GB2312"/>
      <family val="3"/>
      <charset val="134"/>
    </font>
    <font>
      <sz val="10.5"/>
      <color indexed="10"/>
      <name val="仿宋_GB2312"/>
      <family val="3"/>
      <charset val="134"/>
    </font>
    <font>
      <b/>
      <sz val="12"/>
      <name val="宋体"/>
      <family val="3"/>
      <charset val="134"/>
    </font>
    <font>
      <b/>
      <sz val="10.5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/>
    <xf numFmtId="0" fontId="21" fillId="0" borderId="0" applyBorder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" fillId="0" borderId="0" applyBorder="0"/>
    <xf numFmtId="0" fontId="9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7" fillId="1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177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114">
    <xf numFmtId="0" fontId="0" fillId="0" borderId="0" xfId="0"/>
    <xf numFmtId="0" fontId="22" fillId="0" borderId="0" xfId="0" applyFont="1"/>
    <xf numFmtId="0" fontId="26" fillId="0" borderId="0" xfId="0" applyFont="1"/>
    <xf numFmtId="0" fontId="26" fillId="16" borderId="10" xfId="0" applyFont="1" applyFill="1" applyBorder="1" applyAlignment="1" applyProtection="1">
      <alignment horizontal="center" vertical="center"/>
      <protection locked="0"/>
    </xf>
    <xf numFmtId="178" fontId="26" fillId="16" borderId="10" xfId="0" applyNumberFormat="1" applyFont="1" applyFill="1" applyBorder="1" applyAlignment="1">
      <alignment horizontal="center" vertical="center" wrapText="1"/>
    </xf>
    <xf numFmtId="0" fontId="26" fillId="16" borderId="10" xfId="0" applyFont="1" applyFill="1" applyBorder="1" applyAlignment="1">
      <alignment horizontal="center" vertical="center" wrapText="1"/>
    </xf>
    <xf numFmtId="0" fontId="28" fillId="16" borderId="10" xfId="0" applyFont="1" applyFill="1" applyBorder="1" applyProtection="1">
      <protection locked="0"/>
    </xf>
    <xf numFmtId="0" fontId="28" fillId="16" borderId="10" xfId="0" applyFont="1" applyFill="1" applyBorder="1" applyAlignment="1" applyProtection="1">
      <alignment horizontal="left"/>
      <protection locked="0"/>
    </xf>
    <xf numFmtId="0" fontId="26" fillId="16" borderId="10" xfId="0" applyFont="1" applyFill="1" applyBorder="1"/>
    <xf numFmtId="178" fontId="26" fillId="0" borderId="1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180" fontId="29" fillId="0" borderId="0" xfId="0" applyNumberFormat="1" applyFont="1" applyAlignment="1">
      <alignment vertical="center"/>
    </xf>
    <xf numFmtId="0" fontId="29" fillId="0" borderId="0" xfId="0" applyFont="1" applyAlignment="1">
      <alignment wrapText="1"/>
    </xf>
    <xf numFmtId="0" fontId="26" fillId="16" borderId="1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22" fillId="0" borderId="0" xfId="0" applyFont="1" applyAlignment="1"/>
    <xf numFmtId="178" fontId="3" fillId="0" borderId="10" xfId="0" applyNumberFormat="1" applyFont="1" applyBorder="1" applyAlignment="1">
      <alignment vertical="center"/>
    </xf>
    <xf numFmtId="178" fontId="3" fillId="0" borderId="0" xfId="0" applyNumberFormat="1" applyFont="1"/>
    <xf numFmtId="0" fontId="3" fillId="0" borderId="0" xfId="0" applyFont="1"/>
    <xf numFmtId="0" fontId="3" fillId="22" borderId="0" xfId="0" applyFont="1" applyFill="1"/>
    <xf numFmtId="178" fontId="3" fillId="22" borderId="0" xfId="0" applyNumberFormat="1" applyFont="1" applyFill="1"/>
    <xf numFmtId="9" fontId="3" fillId="0" borderId="0" xfId="0" applyNumberFormat="1" applyFont="1"/>
    <xf numFmtId="0" fontId="25" fillId="0" borderId="0" xfId="0" applyFont="1"/>
    <xf numFmtId="9" fontId="25" fillId="0" borderId="0" xfId="0" applyNumberFormat="1" applyFont="1"/>
    <xf numFmtId="0" fontId="3" fillId="0" borderId="0" xfId="0" applyFont="1" applyAlignment="1">
      <alignment horizontal="right"/>
    </xf>
    <xf numFmtId="0" fontId="3" fillId="22" borderId="0" xfId="0" applyFont="1" applyFill="1" applyAlignment="1">
      <alignment horizontal="right"/>
    </xf>
    <xf numFmtId="178" fontId="3" fillId="22" borderId="0" xfId="0" applyNumberFormat="1" applyFont="1" applyFill="1" applyAlignment="1">
      <alignment horizontal="right"/>
    </xf>
    <xf numFmtId="178" fontId="3" fillId="0" borderId="0" xfId="0" applyNumberFormat="1" applyFont="1" applyAlignment="1">
      <alignment horizontal="right"/>
    </xf>
    <xf numFmtId="178" fontId="30" fillId="22" borderId="10" xfId="0" applyNumberFormat="1" applyFont="1" applyFill="1" applyBorder="1" applyAlignment="1">
      <alignment horizontal="center" vertical="center" wrapText="1"/>
    </xf>
    <xf numFmtId="178" fontId="30" fillId="16" borderId="10" xfId="0" applyNumberFormat="1" applyFont="1" applyFill="1" applyBorder="1" applyAlignment="1">
      <alignment horizontal="center" vertical="center" wrapText="1"/>
    </xf>
    <xf numFmtId="0" fontId="3" fillId="16" borderId="10" xfId="0" applyFont="1" applyFill="1" applyBorder="1" applyAlignment="1" applyProtection="1">
      <alignment vertical="center"/>
      <protection locked="0"/>
    </xf>
    <xf numFmtId="181" fontId="3" fillId="22" borderId="10" xfId="0" applyNumberFormat="1" applyFont="1" applyFill="1" applyBorder="1" applyAlignment="1">
      <alignment horizontal="right" vertical="top" wrapText="1"/>
    </xf>
    <xf numFmtId="178" fontId="21" fillId="22" borderId="0" xfId="0" applyNumberFormat="1" applyFont="1" applyFill="1"/>
    <xf numFmtId="178" fontId="30" fillId="0" borderId="10" xfId="0" applyNumberFormat="1" applyFont="1" applyFill="1" applyBorder="1" applyAlignment="1">
      <alignment horizontal="right" vertical="top" wrapText="1"/>
    </xf>
    <xf numFmtId="0" fontId="30" fillId="0" borderId="10" xfId="0" applyFont="1" applyBorder="1"/>
    <xf numFmtId="179" fontId="3" fillId="0" borderId="0" xfId="20" applyNumberFormat="1" applyFont="1" applyBorder="1"/>
    <xf numFmtId="178" fontId="3" fillId="22" borderId="10" xfId="0" applyNumberFormat="1" applyFont="1" applyFill="1" applyBorder="1" applyAlignment="1">
      <alignment horizontal="right" vertical="top" wrapText="1"/>
    </xf>
    <xf numFmtId="0" fontId="30" fillId="0" borderId="10" xfId="0" applyFont="1" applyFill="1" applyBorder="1"/>
    <xf numFmtId="179" fontId="3" fillId="0" borderId="0" xfId="20" applyNumberFormat="1" applyFont="1" applyFill="1" applyBorder="1"/>
    <xf numFmtId="0" fontId="3" fillId="0" borderId="0" xfId="0" applyFont="1" applyFill="1"/>
    <xf numFmtId="9" fontId="3" fillId="0" borderId="0" xfId="0" applyNumberFormat="1" applyFont="1" applyFill="1"/>
    <xf numFmtId="178" fontId="30" fillId="0" borderId="0" xfId="0" applyNumberFormat="1" applyFont="1"/>
    <xf numFmtId="0" fontId="30" fillId="0" borderId="0" xfId="0" applyFont="1" applyFill="1"/>
    <xf numFmtId="0" fontId="3" fillId="16" borderId="10" xfId="0" applyFont="1" applyFill="1" applyBorder="1" applyAlignment="1"/>
    <xf numFmtId="0" fontId="3" fillId="16" borderId="10" xfId="0" applyFont="1" applyFill="1" applyBorder="1" applyAlignment="1" applyProtection="1">
      <alignment horizontal="left"/>
      <protection locked="0"/>
    </xf>
    <xf numFmtId="0" fontId="3" fillId="16" borderId="10" xfId="0" applyFont="1" applyFill="1" applyBorder="1"/>
    <xf numFmtId="0" fontId="3" fillId="16" borderId="10" xfId="0" applyFont="1" applyFill="1" applyBorder="1" applyProtection="1">
      <protection locked="0"/>
    </xf>
    <xf numFmtId="0" fontId="3" fillId="16" borderId="13" xfId="0" applyFont="1" applyFill="1" applyBorder="1"/>
    <xf numFmtId="181" fontId="3" fillId="22" borderId="13" xfId="0" applyNumberFormat="1" applyFont="1" applyFill="1" applyBorder="1" applyAlignment="1">
      <alignment horizontal="right" vertical="top" wrapText="1"/>
    </xf>
    <xf numFmtId="178" fontId="3" fillId="22" borderId="13" xfId="0" applyNumberFormat="1" applyFont="1" applyFill="1" applyBorder="1" applyAlignment="1">
      <alignment horizontal="right" vertical="top" wrapText="1"/>
    </xf>
    <xf numFmtId="178" fontId="30" fillId="0" borderId="13" xfId="0" applyNumberFormat="1" applyFont="1" applyFill="1" applyBorder="1" applyAlignment="1">
      <alignment horizontal="right" vertical="top" wrapText="1"/>
    </xf>
    <xf numFmtId="0" fontId="30" fillId="0" borderId="13" xfId="0" applyFont="1" applyBorder="1"/>
    <xf numFmtId="181" fontId="3" fillId="22" borderId="10" xfId="0" applyNumberFormat="1" applyFont="1" applyFill="1" applyBorder="1"/>
    <xf numFmtId="178" fontId="3" fillId="22" borderId="10" xfId="0" applyNumberFormat="1" applyFont="1" applyFill="1" applyBorder="1"/>
    <xf numFmtId="179" fontId="3" fillId="0" borderId="0" xfId="0" applyNumberFormat="1" applyFont="1" applyBorder="1"/>
    <xf numFmtId="0" fontId="3" fillId="16" borderId="11" xfId="0" applyFont="1" applyFill="1" applyBorder="1"/>
    <xf numFmtId="181" fontId="3" fillId="22" borderId="11" xfId="0" applyNumberFormat="1" applyFont="1" applyFill="1" applyBorder="1" applyAlignment="1">
      <alignment horizontal="right" vertical="top" wrapText="1"/>
    </xf>
    <xf numFmtId="178" fontId="3" fillId="22" borderId="11" xfId="0" applyNumberFormat="1" applyFont="1" applyFill="1" applyBorder="1" applyAlignment="1">
      <alignment horizontal="right" vertical="top" wrapText="1"/>
    </xf>
    <xf numFmtId="178" fontId="30" fillId="0" borderId="11" xfId="0" applyNumberFormat="1" applyFont="1" applyFill="1" applyBorder="1" applyAlignment="1">
      <alignment horizontal="right" vertical="top" wrapText="1"/>
    </xf>
    <xf numFmtId="0" fontId="30" fillId="0" borderId="11" xfId="0" applyFont="1" applyBorder="1"/>
    <xf numFmtId="179" fontId="3" fillId="0" borderId="0" xfId="0" applyNumberFormat="1" applyFont="1" applyFill="1"/>
    <xf numFmtId="180" fontId="3" fillId="0" borderId="0" xfId="0" applyNumberFormat="1" applyFont="1"/>
    <xf numFmtId="180" fontId="3" fillId="22" borderId="0" xfId="0" applyNumberFormat="1" applyFont="1" applyFill="1"/>
    <xf numFmtId="0" fontId="31" fillId="0" borderId="0" xfId="0" applyFont="1"/>
    <xf numFmtId="0" fontId="33" fillId="0" borderId="0" xfId="27" applyFont="1" applyAlignment="1">
      <alignment vertical="center"/>
    </xf>
    <xf numFmtId="0" fontId="33" fillId="0" borderId="0" xfId="27" applyFont="1" applyAlignment="1">
      <alignment horizontal="center" vertical="center"/>
    </xf>
    <xf numFmtId="0" fontId="36" fillId="16" borderId="10" xfId="27" applyFont="1" applyFill="1" applyBorder="1" applyAlignment="1">
      <alignment horizontal="center" vertical="center"/>
    </xf>
    <xf numFmtId="0" fontId="36" fillId="16" borderId="10" xfId="27" applyFont="1" applyFill="1" applyBorder="1" applyAlignment="1">
      <alignment horizontal="center" vertical="center" wrapText="1"/>
    </xf>
    <xf numFmtId="0" fontId="37" fillId="0" borderId="0" xfId="27" applyFont="1" applyAlignment="1">
      <alignment horizontal="center" vertical="center"/>
    </xf>
    <xf numFmtId="179" fontId="38" fillId="0" borderId="10" xfId="27" applyNumberFormat="1" applyFont="1" applyBorder="1" applyAlignment="1">
      <alignment horizontal="right" wrapText="1"/>
    </xf>
    <xf numFmtId="178" fontId="39" fillId="0" borderId="0" xfId="27" applyNumberFormat="1" applyFont="1" applyAlignment="1">
      <alignment vertical="center"/>
    </xf>
    <xf numFmtId="0" fontId="39" fillId="0" borderId="0" xfId="27" applyFont="1" applyAlignment="1">
      <alignment vertical="center"/>
    </xf>
    <xf numFmtId="0" fontId="39" fillId="16" borderId="10" xfId="27" applyFont="1" applyFill="1" applyBorder="1" applyAlignment="1">
      <alignment vertical="center"/>
    </xf>
    <xf numFmtId="0" fontId="39" fillId="0" borderId="10" xfId="27" applyFont="1" applyBorder="1" applyAlignment="1">
      <alignment horizontal="right"/>
    </xf>
    <xf numFmtId="179" fontId="39" fillId="0" borderId="10" xfId="27" applyNumberFormat="1" applyFont="1" applyBorder="1" applyAlignment="1">
      <alignment horizontal="right"/>
    </xf>
    <xf numFmtId="0" fontId="37" fillId="16" borderId="10" xfId="27" applyFont="1" applyFill="1" applyBorder="1" applyAlignment="1">
      <alignment horizontal="center"/>
    </xf>
    <xf numFmtId="0" fontId="37" fillId="0" borderId="10" xfId="27" applyFont="1" applyBorder="1" applyAlignment="1">
      <alignment horizontal="right"/>
    </xf>
    <xf numFmtId="179" fontId="3" fillId="0" borderId="10" xfId="0" applyNumberFormat="1" applyFont="1" applyBorder="1" applyAlignment="1">
      <alignment vertical="center"/>
    </xf>
    <xf numFmtId="182" fontId="28" fillId="0" borderId="10" xfId="0" applyNumberFormat="1" applyFont="1" applyFill="1" applyBorder="1" applyAlignment="1">
      <alignment vertical="center"/>
    </xf>
    <xf numFmtId="0" fontId="40" fillId="16" borderId="10" xfId="27" applyFont="1" applyFill="1" applyBorder="1" applyAlignment="1">
      <alignment horizontal="left"/>
    </xf>
    <xf numFmtId="0" fontId="41" fillId="0" borderId="10" xfId="27" applyFont="1" applyBorder="1" applyAlignment="1">
      <alignment horizontal="right" wrapText="1"/>
    </xf>
    <xf numFmtId="179" fontId="42" fillId="0" borderId="10" xfId="27" applyNumberFormat="1" applyFont="1" applyBorder="1" applyAlignment="1">
      <alignment horizontal="right" wrapText="1"/>
    </xf>
    <xf numFmtId="179" fontId="41" fillId="0" borderId="10" xfId="27" applyNumberFormat="1" applyFont="1" applyBorder="1" applyAlignment="1">
      <alignment horizontal="right" wrapText="1"/>
    </xf>
    <xf numFmtId="0" fontId="40" fillId="0" borderId="10" xfId="27" applyFont="1" applyBorder="1" applyAlignment="1">
      <alignment horizontal="right"/>
    </xf>
    <xf numFmtId="0" fontId="40" fillId="16" borderId="10" xfId="27" applyFont="1" applyFill="1" applyBorder="1"/>
    <xf numFmtId="0" fontId="40" fillId="16" borderId="10" xfId="27" applyFont="1" applyFill="1" applyBorder="1" applyAlignment="1">
      <alignment vertical="center" wrapText="1"/>
    </xf>
    <xf numFmtId="0" fontId="44" fillId="16" borderId="10" xfId="27" applyFont="1" applyFill="1" applyBorder="1" applyAlignment="1">
      <alignment vertical="center"/>
    </xf>
    <xf numFmtId="0" fontId="44" fillId="0" borderId="10" xfId="27" applyFont="1" applyBorder="1" applyAlignment="1">
      <alignment horizontal="right"/>
    </xf>
    <xf numFmtId="179" fontId="44" fillId="0" borderId="10" xfId="27" applyNumberFormat="1" applyFont="1" applyBorder="1" applyAlignment="1"/>
    <xf numFmtId="0" fontId="41" fillId="16" borderId="10" xfId="27" applyFont="1" applyFill="1" applyBorder="1" applyAlignment="1">
      <alignment horizontal="left" wrapText="1"/>
    </xf>
    <xf numFmtId="0" fontId="44" fillId="0" borderId="10" xfId="27" applyFont="1" applyBorder="1" applyAlignment="1">
      <alignment vertical="center"/>
    </xf>
    <xf numFmtId="0" fontId="44" fillId="0" borderId="11" xfId="27" applyFont="1" applyBorder="1" applyAlignment="1">
      <alignment horizontal="right"/>
    </xf>
    <xf numFmtId="182" fontId="27" fillId="0" borderId="10" xfId="0" applyNumberFormat="1" applyFont="1" applyFill="1" applyBorder="1" applyAlignment="1">
      <alignment vertical="center"/>
    </xf>
    <xf numFmtId="179" fontId="3" fillId="0" borderId="10" xfId="0" applyNumberFormat="1" applyFont="1" applyFill="1" applyBorder="1"/>
    <xf numFmtId="49" fontId="50" fillId="0" borderId="0" xfId="0" applyNumberFormat="1" applyFont="1" applyAlignment="1">
      <alignment horizontal="right" vertical="center"/>
    </xf>
    <xf numFmtId="49" fontId="17" fillId="0" borderId="0" xfId="27" applyNumberFormat="1" applyFont="1" applyAlignment="1">
      <alignment vertical="center"/>
    </xf>
    <xf numFmtId="49" fontId="26" fillId="0" borderId="0" xfId="0" applyNumberFormat="1" applyFont="1" applyAlignment="1">
      <alignment horizontal="right"/>
    </xf>
    <xf numFmtId="0" fontId="25" fillId="0" borderId="0" xfId="0" applyFont="1" applyAlignment="1">
      <alignment horizontal="center"/>
    </xf>
    <xf numFmtId="0" fontId="34" fillId="0" borderId="0" xfId="27" applyFont="1" applyAlignment="1">
      <alignment horizontal="center" vertical="center"/>
    </xf>
    <xf numFmtId="0" fontId="35" fillId="0" borderId="12" xfId="27" applyFont="1" applyBorder="1" applyAlignment="1">
      <alignment horizontal="right" vertical="center"/>
    </xf>
    <xf numFmtId="0" fontId="23" fillId="0" borderId="12" xfId="27" applyFont="1" applyBorder="1" applyAlignment="1">
      <alignment horizontal="right" vertical="center"/>
    </xf>
    <xf numFmtId="183" fontId="48" fillId="0" borderId="10" xfId="0" applyNumberFormat="1" applyFont="1" applyFill="1" applyBorder="1" applyAlignment="1">
      <alignment vertical="center"/>
    </xf>
    <xf numFmtId="183" fontId="48" fillId="0" borderId="10" xfId="0" applyNumberFormat="1" applyFont="1" applyFill="1" applyBorder="1" applyAlignment="1">
      <alignment horizontal="right" vertical="top" wrapText="1"/>
    </xf>
    <xf numFmtId="183" fontId="49" fillId="22" borderId="10" xfId="0" applyNumberFormat="1" applyFont="1" applyFill="1" applyBorder="1"/>
    <xf numFmtId="183" fontId="48" fillId="0" borderId="0" xfId="0" applyNumberFormat="1" applyFont="1" applyFill="1" applyBorder="1" applyAlignment="1">
      <alignment horizontal="right" vertical="top" wrapText="1"/>
    </xf>
    <xf numFmtId="183" fontId="48" fillId="22" borderId="0" xfId="0" applyNumberFormat="1" applyFont="1" applyFill="1"/>
    <xf numFmtId="183" fontId="3" fillId="0" borderId="10" xfId="0" applyNumberFormat="1" applyFont="1" applyFill="1" applyBorder="1" applyAlignment="1">
      <alignment horizontal="right" vertical="top" wrapText="1"/>
    </xf>
    <xf numFmtId="183" fontId="3" fillId="0" borderId="13" xfId="0" applyNumberFormat="1" applyFont="1" applyFill="1" applyBorder="1" applyAlignment="1">
      <alignment horizontal="right" vertical="top" wrapText="1"/>
    </xf>
    <xf numFmtId="183" fontId="3" fillId="0" borderId="10" xfId="0" applyNumberFormat="1" applyFont="1" applyBorder="1"/>
    <xf numFmtId="183" fontId="3" fillId="0" borderId="11" xfId="0" applyNumberFormat="1" applyFont="1" applyFill="1" applyBorder="1" applyAlignment="1">
      <alignment horizontal="right" vertical="top" wrapText="1"/>
    </xf>
    <xf numFmtId="183" fontId="26" fillId="0" borderId="10" xfId="0" applyNumberFormat="1" applyFont="1" applyFill="1" applyBorder="1" applyAlignment="1">
      <alignment horizontal="right" vertical="top" wrapText="1"/>
    </xf>
    <xf numFmtId="183" fontId="51" fillId="0" borderId="10" xfId="0" applyNumberFormat="1" applyFont="1" applyFill="1" applyBorder="1" applyAlignment="1">
      <alignment vertical="center"/>
    </xf>
    <xf numFmtId="183" fontId="51" fillId="0" borderId="10" xfId="0" applyNumberFormat="1" applyFont="1" applyFill="1" applyBorder="1" applyAlignment="1">
      <alignment horizontal="right" vertical="top" wrapText="1"/>
    </xf>
  </cellXfs>
  <cellStyles count="47">
    <cellStyle name="_ET_STYLE_NoName_00_" xfId="1"/>
    <cellStyle name="20% - 强调文字颜色 1" xfId="2" builtinId="30" customBuiltin="1"/>
    <cellStyle name="20% - 强调文字颜色 2" xfId="3" builtinId="34" customBuiltin="1"/>
    <cellStyle name="20% - 强调文字颜色 3" xfId="4" builtinId="38" customBuiltin="1"/>
    <cellStyle name="20% - 强调文字颜色 4" xfId="5" builtinId="42" customBuiltin="1"/>
    <cellStyle name="20% - 强调文字颜色 5" xfId="6" builtinId="46" customBuiltin="1"/>
    <cellStyle name="20% - 强调文字颜色 6" xfId="7" builtinId="50" customBuiltin="1"/>
    <cellStyle name="40% - 强调文字颜色 1" xfId="8" builtinId="31" customBuiltin="1"/>
    <cellStyle name="40% - 强调文字颜色 2" xfId="9" builtinId="35" customBuiltin="1"/>
    <cellStyle name="40% - 强调文字颜色 3" xfId="10" builtinId="39" customBuiltin="1"/>
    <cellStyle name="40% - 强调文字颜色 4" xfId="11" builtinId="43" customBuiltin="1"/>
    <cellStyle name="40% - 强调文字颜色 5" xfId="12" builtinId="47" customBuiltin="1"/>
    <cellStyle name="40% - 强调文字颜色 6" xfId="13" builtinId="51" customBuiltin="1"/>
    <cellStyle name="60% - 强调文字颜色 1" xfId="14" builtinId="32" customBuiltin="1"/>
    <cellStyle name="60% - 强调文字颜色 2" xfId="15" builtinId="36" customBuiltin="1"/>
    <cellStyle name="60% - 强调文字颜色 3" xfId="16" builtinId="40" customBuiltin="1"/>
    <cellStyle name="60% - 强调文字颜色 4" xfId="17" builtinId="44" customBuiltin="1"/>
    <cellStyle name="60% - 强调文字颜色 5" xfId="18" builtinId="48" customBuiltin="1"/>
    <cellStyle name="60% - 强调文字颜色 6" xfId="19" builtinId="52" customBuiltin="1"/>
    <cellStyle name="百分比" xfId="20" builtinId="5"/>
    <cellStyle name="标题" xfId="21" builtinId="15" customBuiltin="1"/>
    <cellStyle name="标题 1" xfId="22" builtinId="16" customBuiltin="1"/>
    <cellStyle name="标题 2" xfId="23" builtinId="17" customBuiltin="1"/>
    <cellStyle name="标题 3" xfId="24" builtinId="18" customBuiltin="1"/>
    <cellStyle name="标题 4" xfId="25" builtinId="19" customBuiltin="1"/>
    <cellStyle name="差" xfId="26" builtinId="27" customBuiltin="1"/>
    <cellStyle name="常规" xfId="0" builtinId="0"/>
    <cellStyle name="常规 2" xfId="27"/>
    <cellStyle name="好" xfId="28" builtinId="26" customBuiltin="1"/>
    <cellStyle name="汇总" xfId="29" builtinId="25" customBuiltin="1"/>
    <cellStyle name="计算" xfId="30" builtinId="22" customBuiltin="1"/>
    <cellStyle name="检查单元格" xfId="31" builtinId="23" customBuiltin="1"/>
    <cellStyle name="解释性文本" xfId="32" builtinId="53" customBuiltin="1"/>
    <cellStyle name="警告文本" xfId="33" builtinId="11" customBuiltin="1"/>
    <cellStyle name="链接单元格" xfId="34" builtinId="24" customBuiltin="1"/>
    <cellStyle name="千位[0]_E22" xfId="35"/>
    <cellStyle name="千位_E22" xfId="36"/>
    <cellStyle name="强调文字颜色 1" xfId="37" builtinId="29" customBuiltin="1"/>
    <cellStyle name="强调文字颜色 2" xfId="38" builtinId="33" customBuiltin="1"/>
    <cellStyle name="强调文字颜色 3" xfId="39" builtinId="37" customBuiltin="1"/>
    <cellStyle name="强调文字颜色 4" xfId="40" builtinId="41" customBuiltin="1"/>
    <cellStyle name="强调文字颜色 5" xfId="41" builtinId="45" customBuiltin="1"/>
    <cellStyle name="强调文字颜色 6" xfId="42" builtinId="49" customBuiltin="1"/>
    <cellStyle name="适中" xfId="43" builtinId="28" customBuiltin="1"/>
    <cellStyle name="输出" xfId="44" builtinId="21" customBuiltin="1"/>
    <cellStyle name="输入" xfId="45" builtinId="20" customBuiltin="1"/>
    <cellStyle name="注释" xfId="46" builtinId="1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/&#26700;&#38754;/&#37326;&#24515;/09&#24180;&#39044;&#31639;&#30456;&#20851;&#26448;&#26009;/&#25105;&#30340;&#25991;&#20214;&#22841;/&#39044;&#31639;&#32534;&#21046;/&#25910;&#25903;&#20998;&#31867;&#25913;&#38761;/&#36716;&#25442;&#39044;&#31639;&#25968;&#25454;&#38468;&#2021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044;&#31639;&#35843;&#25972;/&#39044;&#31639;&#35843;&#25972;/2018&#24180;&#39044;&#31639;&#35843;&#25972;/&#35843;&#25972;&#25253;&#21578;&#20108;&#31295;(&#20154;&#22823;&#35843;&#30740;)/&#35843;&#25972;&#25253;&#21578;&#21021;&#31295;/&#22522;&#30784;&#36164;&#26009;/&#31038;&#20445;&#22522;&#37329;/2018&#24180;&#22522;&#37329;&#39044;&#31639;&#35843;&#259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</sheetNames>
    <sheetDataSet>
      <sheetData sheetId="0">
        <row r="2">
          <cell r="B2" t="str">
            <v>北京市</v>
          </cell>
        </row>
        <row r="3">
          <cell r="B3" t="str">
            <v>天津市</v>
          </cell>
        </row>
        <row r="4">
          <cell r="B4" t="str">
            <v>河北省</v>
          </cell>
        </row>
        <row r="5">
          <cell r="B5" t="str">
            <v>山西省</v>
          </cell>
        </row>
        <row r="6">
          <cell r="B6" t="str">
            <v>内蒙古自治区</v>
          </cell>
        </row>
        <row r="7">
          <cell r="B7" t="str">
            <v>辽宁省</v>
          </cell>
        </row>
        <row r="8">
          <cell r="B8" t="str">
            <v>大连市</v>
          </cell>
        </row>
        <row r="9">
          <cell r="B9" t="str">
            <v>吉林省</v>
          </cell>
        </row>
        <row r="10">
          <cell r="B10" t="str">
            <v>黑龙江省</v>
          </cell>
        </row>
        <row r="11">
          <cell r="B11" t="str">
            <v>上海市</v>
          </cell>
        </row>
        <row r="12">
          <cell r="B12" t="str">
            <v>江苏省</v>
          </cell>
        </row>
        <row r="13">
          <cell r="B13" t="str">
            <v>浙江省</v>
          </cell>
        </row>
        <row r="14">
          <cell r="B14" t="str">
            <v>宁波市</v>
          </cell>
        </row>
        <row r="15">
          <cell r="B15" t="str">
            <v>安徽省</v>
          </cell>
        </row>
        <row r="16">
          <cell r="B16" t="str">
            <v>福建省</v>
          </cell>
        </row>
        <row r="17">
          <cell r="B17" t="str">
            <v>厦门市</v>
          </cell>
        </row>
        <row r="18">
          <cell r="B18" t="str">
            <v>江西省</v>
          </cell>
        </row>
        <row r="19">
          <cell r="B19" t="str">
            <v>山东省</v>
          </cell>
        </row>
        <row r="20">
          <cell r="B20" t="str">
            <v>青岛市</v>
          </cell>
        </row>
        <row r="21">
          <cell r="B21" t="str">
            <v>河南省</v>
          </cell>
        </row>
        <row r="22">
          <cell r="B22" t="str">
            <v>湖北省</v>
          </cell>
        </row>
        <row r="23">
          <cell r="B23" t="str">
            <v>湖南省</v>
          </cell>
        </row>
        <row r="24">
          <cell r="B24" t="str">
            <v>广东省</v>
          </cell>
        </row>
        <row r="25">
          <cell r="B25" t="str">
            <v>深圳市</v>
          </cell>
        </row>
        <row r="26">
          <cell r="B26" t="str">
            <v>广西壮族自治区</v>
          </cell>
        </row>
        <row r="27">
          <cell r="B27" t="str">
            <v>海南省</v>
          </cell>
        </row>
        <row r="28">
          <cell r="B28" t="str">
            <v>重庆市</v>
          </cell>
        </row>
        <row r="29">
          <cell r="B29" t="str">
            <v>四川省</v>
          </cell>
        </row>
        <row r="30">
          <cell r="B30" t="str">
            <v>贵州省</v>
          </cell>
        </row>
        <row r="31">
          <cell r="B31" t="str">
            <v>云南省</v>
          </cell>
        </row>
        <row r="32">
          <cell r="B32" t="str">
            <v>西藏自治区</v>
          </cell>
        </row>
        <row r="33">
          <cell r="B33" t="str">
            <v>陕西省</v>
          </cell>
        </row>
        <row r="34">
          <cell r="B34" t="str">
            <v>甘肃省</v>
          </cell>
        </row>
        <row r="35">
          <cell r="B35" t="str">
            <v>青海省</v>
          </cell>
        </row>
        <row r="36">
          <cell r="B36" t="str">
            <v>宁夏回族自治区</v>
          </cell>
        </row>
        <row r="37">
          <cell r="B37" t="str">
            <v>新疆维吾尔自治区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灞桥区2018年一般公共预算收支预算（草案）总表"/>
      <sheetName val="灞桥区2018年政府性基金收支预算（草案）总表"/>
      <sheetName val="灞桥区2018年社会保险基金收支预算(草案)表 "/>
      <sheetName val="格式"/>
    </sheetNames>
    <sheetDataSet>
      <sheetData sheetId="0" refreshError="1"/>
      <sheetData sheetId="1" refreshError="1"/>
      <sheetData sheetId="2">
        <row r="5">
          <cell r="D5">
            <v>8663</v>
          </cell>
          <cell r="E5">
            <v>73.299999999999955</v>
          </cell>
          <cell r="I5">
            <v>6849</v>
          </cell>
          <cell r="J5">
            <v>-3456</v>
          </cell>
        </row>
        <row r="6">
          <cell r="D6">
            <v>1097</v>
          </cell>
          <cell r="E6">
            <v>-209.70000000000005</v>
          </cell>
          <cell r="I6">
            <v>6524</v>
          </cell>
          <cell r="J6">
            <v>80</v>
          </cell>
        </row>
        <row r="7">
          <cell r="D7">
            <v>39</v>
          </cell>
          <cell r="E7">
            <v>-186</v>
          </cell>
          <cell r="I7">
            <v>250</v>
          </cell>
          <cell r="J7">
            <v>-22</v>
          </cell>
        </row>
        <row r="8">
          <cell r="D8">
            <v>7474</v>
          </cell>
          <cell r="E8">
            <v>465</v>
          </cell>
          <cell r="I8">
            <v>60</v>
          </cell>
          <cell r="J8">
            <v>-22</v>
          </cell>
        </row>
        <row r="9">
          <cell r="D9">
            <v>10</v>
          </cell>
          <cell r="E9">
            <v>10</v>
          </cell>
          <cell r="I9">
            <v>15</v>
          </cell>
          <cell r="J9">
            <v>8</v>
          </cell>
        </row>
        <row r="10">
          <cell r="D10">
            <v>43</v>
          </cell>
          <cell r="E10">
            <v>-6</v>
          </cell>
          <cell r="I10">
            <v>0</v>
          </cell>
          <cell r="J10">
            <v>-3500</v>
          </cell>
        </row>
        <row r="11">
          <cell r="D11">
            <v>13784.7</v>
          </cell>
          <cell r="E11">
            <v>94.700000000000443</v>
          </cell>
          <cell r="I11">
            <v>15278</v>
          </cell>
          <cell r="J11">
            <v>1726</v>
          </cell>
        </row>
        <row r="12">
          <cell r="D12">
            <v>3547.03</v>
          </cell>
          <cell r="E12">
            <v>-85.769999999999982</v>
          </cell>
          <cell r="I12">
            <v>14300</v>
          </cell>
          <cell r="J12">
            <v>1435</v>
          </cell>
        </row>
        <row r="13">
          <cell r="D13">
            <v>148</v>
          </cell>
          <cell r="E13">
            <v>-4.8000000000000114</v>
          </cell>
          <cell r="I13">
            <v>978</v>
          </cell>
          <cell r="J13">
            <v>291</v>
          </cell>
        </row>
        <row r="14">
          <cell r="D14">
            <v>10089.67</v>
          </cell>
          <cell r="E14">
            <v>185.27000000000044</v>
          </cell>
        </row>
        <row r="16">
          <cell r="D16">
            <v>21988</v>
          </cell>
          <cell r="I16">
            <v>21988</v>
          </cell>
          <cell r="J16">
            <v>0</v>
          </cell>
        </row>
        <row r="17">
          <cell r="D17">
            <v>0</v>
          </cell>
          <cell r="J17">
            <v>0</v>
          </cell>
        </row>
        <row r="18">
          <cell r="D18">
            <v>0</v>
          </cell>
          <cell r="J18">
            <v>0</v>
          </cell>
        </row>
        <row r="19">
          <cell r="D19">
            <v>0</v>
          </cell>
          <cell r="J19">
            <v>0</v>
          </cell>
        </row>
        <row r="22">
          <cell r="J22">
            <v>-1730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/>
  </sheetViews>
  <sheetFormatPr defaultColWidth="9" defaultRowHeight="14.25"/>
  <sheetData>
    <row r="2" spans="1:2">
      <c r="A2" t="s">
        <v>0</v>
      </c>
      <c r="B2" t="s">
        <v>1</v>
      </c>
    </row>
    <row r="3" spans="1:2">
      <c r="A3" t="s">
        <v>2</v>
      </c>
      <c r="B3">
        <v>1</v>
      </c>
    </row>
    <row r="4" spans="1:2">
      <c r="A4" t="s">
        <v>3</v>
      </c>
      <c r="B4">
        <v>1</v>
      </c>
    </row>
    <row r="5" spans="1:2">
      <c r="A5" t="s">
        <v>4</v>
      </c>
      <c r="B5">
        <v>240</v>
      </c>
    </row>
    <row r="6" spans="1:2">
      <c r="A6" t="s">
        <v>5</v>
      </c>
      <c r="B6">
        <v>30</v>
      </c>
    </row>
    <row r="7" spans="1:2">
      <c r="A7" t="s">
        <v>6</v>
      </c>
      <c r="B7" t="s">
        <v>7</v>
      </c>
    </row>
    <row r="8" spans="1:2">
      <c r="A8" t="s">
        <v>8</v>
      </c>
      <c r="B8" t="s">
        <v>7</v>
      </c>
    </row>
    <row r="9" spans="1:2">
      <c r="A9" t="s">
        <v>9</v>
      </c>
      <c r="B9" t="s">
        <v>10</v>
      </c>
    </row>
    <row r="10" spans="1:2">
      <c r="A10" t="s">
        <v>11</v>
      </c>
      <c r="B10" t="s">
        <v>12</v>
      </c>
    </row>
    <row r="11" spans="1:2">
      <c r="A11" t="s">
        <v>13</v>
      </c>
      <c r="B11" t="s">
        <v>14</v>
      </c>
    </row>
    <row r="12" spans="1:2">
      <c r="A12" t="s">
        <v>15</v>
      </c>
      <c r="B12" t="s">
        <v>16</v>
      </c>
    </row>
    <row r="13" spans="1:2">
      <c r="A13" t="s">
        <v>17</v>
      </c>
      <c r="B13">
        <v>2</v>
      </c>
    </row>
    <row r="14" spans="1:2">
      <c r="A14" t="s">
        <v>18</v>
      </c>
      <c r="B14">
        <v>3</v>
      </c>
    </row>
    <row r="15" spans="1:2">
      <c r="A15" t="s">
        <v>19</v>
      </c>
      <c r="B15" t="s">
        <v>20</v>
      </c>
    </row>
    <row r="16" spans="1:2">
      <c r="A16" t="s">
        <v>21</v>
      </c>
      <c r="B16" t="s">
        <v>22</v>
      </c>
    </row>
  </sheetData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64"/>
  <sheetViews>
    <sheetView tabSelected="1" topLeftCell="A13" workbookViewId="0">
      <selection activeCell="D36" sqref="B5:D36"/>
    </sheetView>
  </sheetViews>
  <sheetFormatPr defaultColWidth="8" defaultRowHeight="12.75"/>
  <cols>
    <col min="1" max="1" width="28.125" style="19" customWidth="1"/>
    <col min="2" max="2" width="13.875" style="18" customWidth="1"/>
    <col min="3" max="3" width="11.375" style="19" customWidth="1"/>
    <col min="4" max="4" width="10.875" style="19" customWidth="1"/>
    <col min="5" max="5" width="26.125" style="19" customWidth="1"/>
    <col min="6" max="6" width="12.625" style="19" customWidth="1"/>
    <col min="7" max="11" width="14.125" style="19" hidden="1" customWidth="1"/>
    <col min="12" max="12" width="14" style="19" customWidth="1"/>
    <col min="13" max="13" width="10.5" style="19" customWidth="1"/>
    <col min="14" max="14" width="10.5" style="20" hidden="1" customWidth="1"/>
    <col min="15" max="15" width="7.75" style="21" hidden="1" customWidth="1"/>
    <col min="16" max="16" width="7.75" style="20" hidden="1" customWidth="1"/>
    <col min="17" max="17" width="7.375" style="20" hidden="1" customWidth="1"/>
    <col min="18" max="18" width="7.25" style="20" hidden="1" customWidth="1"/>
    <col min="19" max="19" width="7.625" style="18" hidden="1" customWidth="1"/>
    <col min="20" max="20" width="6.875" style="18" hidden="1" customWidth="1"/>
    <col min="21" max="21" width="6.625" style="18" hidden="1" customWidth="1"/>
    <col min="22" max="22" width="7.375" style="18" hidden="1" customWidth="1"/>
    <col min="23" max="23" width="6.375" style="18" hidden="1" customWidth="1"/>
    <col min="24" max="24" width="6.5" style="18" hidden="1" customWidth="1"/>
    <col min="25" max="25" width="6.25" style="19" hidden="1" customWidth="1"/>
    <col min="26" max="26" width="7" style="19" hidden="1" customWidth="1"/>
    <col min="27" max="27" width="0.125" style="19" hidden="1" customWidth="1"/>
    <col min="28" max="28" width="6.75" style="19" customWidth="1"/>
    <col min="29" max="29" width="9.125" style="19" customWidth="1"/>
    <col min="30" max="30" width="9.375" style="22" customWidth="1"/>
    <col min="31" max="31" width="9.75" style="19" customWidth="1"/>
    <col min="32" max="32" width="9.5" style="19" customWidth="1"/>
    <col min="33" max="33" width="11.875" style="19" customWidth="1"/>
    <col min="34" max="34" width="11" style="19" customWidth="1"/>
    <col min="35" max="16384" width="8" style="19"/>
  </cols>
  <sheetData>
    <row r="1" spans="1:34" ht="16.5" customHeight="1">
      <c r="A1" s="1" t="s">
        <v>90</v>
      </c>
    </row>
    <row r="2" spans="1:34" s="23" customFormat="1" ht="22.5" customHeight="1">
      <c r="A2" s="98" t="s">
        <v>110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AD2" s="24"/>
    </row>
    <row r="3" spans="1:34">
      <c r="A3" s="2"/>
      <c r="F3" s="25"/>
      <c r="G3" s="25"/>
      <c r="H3" s="25"/>
      <c r="I3" s="25"/>
      <c r="J3" s="25"/>
      <c r="K3" s="25"/>
      <c r="L3" s="25"/>
      <c r="M3" s="25" t="s">
        <v>39</v>
      </c>
      <c r="N3" s="26"/>
      <c r="O3" s="27"/>
      <c r="P3" s="26"/>
      <c r="Q3" s="26"/>
      <c r="R3" s="26"/>
      <c r="S3" s="28"/>
      <c r="T3" s="28"/>
      <c r="U3" s="28"/>
      <c r="V3" s="28"/>
      <c r="W3" s="28"/>
      <c r="X3" s="28"/>
    </row>
    <row r="4" spans="1:34" ht="31.5" customHeight="1">
      <c r="A4" s="3" t="s">
        <v>40</v>
      </c>
      <c r="B4" s="4" t="s">
        <v>152</v>
      </c>
      <c r="C4" s="5" t="s">
        <v>91</v>
      </c>
      <c r="D4" s="5" t="s">
        <v>92</v>
      </c>
      <c r="E4" s="3" t="s">
        <v>40</v>
      </c>
      <c r="F4" s="5" t="s">
        <v>111</v>
      </c>
      <c r="G4" s="5" t="s">
        <v>93</v>
      </c>
      <c r="H4" s="5" t="s">
        <v>94</v>
      </c>
      <c r="I4" s="5" t="s">
        <v>95</v>
      </c>
      <c r="J4" s="5" t="s">
        <v>96</v>
      </c>
      <c r="K4" s="5" t="s">
        <v>97</v>
      </c>
      <c r="L4" s="5" t="s">
        <v>91</v>
      </c>
      <c r="M4" s="5" t="s">
        <v>92</v>
      </c>
      <c r="N4" s="29" t="s">
        <v>98</v>
      </c>
      <c r="O4" s="29" t="s">
        <v>99</v>
      </c>
      <c r="P4" s="29" t="s">
        <v>100</v>
      </c>
      <c r="Q4" s="29" t="s">
        <v>101</v>
      </c>
      <c r="R4" s="29"/>
      <c r="S4" s="30" t="s">
        <v>102</v>
      </c>
      <c r="T4" s="30" t="s">
        <v>99</v>
      </c>
      <c r="U4" s="30" t="s">
        <v>100</v>
      </c>
      <c r="V4" s="30" t="s">
        <v>101</v>
      </c>
      <c r="W4" s="30" t="s">
        <v>103</v>
      </c>
      <c r="X4" s="30" t="s">
        <v>104</v>
      </c>
      <c r="Y4" s="30" t="s">
        <v>105</v>
      </c>
      <c r="Z4" s="30" t="s">
        <v>106</v>
      </c>
      <c r="AA4" s="19" t="s">
        <v>107</v>
      </c>
    </row>
    <row r="5" spans="1:34" ht="13.5">
      <c r="A5" s="47" t="s">
        <v>41</v>
      </c>
      <c r="B5" s="102">
        <f t="shared" ref="B5:D5" si="0">B6+B7+B8+SUM(B11:B20)</f>
        <v>153208.54999999999</v>
      </c>
      <c r="C5" s="103">
        <f t="shared" si="0"/>
        <v>25911.950000000004</v>
      </c>
      <c r="D5" s="103">
        <f t="shared" si="0"/>
        <v>179120.5</v>
      </c>
      <c r="E5" s="31" t="s">
        <v>42</v>
      </c>
      <c r="F5" s="102">
        <v>27739</v>
      </c>
      <c r="G5" s="103"/>
      <c r="H5" s="103"/>
      <c r="I5" s="103"/>
      <c r="J5" s="104"/>
      <c r="K5" s="103"/>
      <c r="L5" s="103">
        <v>-880</v>
      </c>
      <c r="M5" s="103">
        <f>F5+L5</f>
        <v>26859</v>
      </c>
      <c r="N5" s="32">
        <v>13912.51741416</v>
      </c>
      <c r="O5" s="33">
        <v>2569.1235380835383</v>
      </c>
      <c r="P5" s="32">
        <v>3253</v>
      </c>
      <c r="Q5" s="32"/>
      <c r="R5" s="32">
        <f>SUM(N5:Q5)</f>
        <v>19734.640952243539</v>
      </c>
      <c r="S5" s="34">
        <v>14816</v>
      </c>
      <c r="T5" s="34">
        <v>1999</v>
      </c>
      <c r="U5" s="34">
        <v>527</v>
      </c>
      <c r="V5" s="34"/>
      <c r="W5" s="34"/>
      <c r="X5" s="34"/>
      <c r="Y5" s="35"/>
      <c r="Z5" s="35"/>
      <c r="AA5" s="36"/>
    </row>
    <row r="6" spans="1:34" ht="13.5">
      <c r="A6" s="6" t="s">
        <v>43</v>
      </c>
      <c r="B6" s="102">
        <v>56594.95</v>
      </c>
      <c r="C6" s="103">
        <f>D6-B6</f>
        <v>5954.0500000000029</v>
      </c>
      <c r="D6" s="103">
        <v>62549</v>
      </c>
      <c r="E6" s="31" t="s">
        <v>44</v>
      </c>
      <c r="F6" s="102">
        <v>453</v>
      </c>
      <c r="G6" s="103"/>
      <c r="H6" s="103"/>
      <c r="I6" s="103"/>
      <c r="J6" s="104"/>
      <c r="K6" s="103"/>
      <c r="L6" s="103">
        <v>9</v>
      </c>
      <c r="M6" s="103">
        <f t="shared" ref="M6:M24" si="1">F6+L6</f>
        <v>462</v>
      </c>
      <c r="N6" s="32">
        <v>223.90610236000001</v>
      </c>
      <c r="O6" s="37"/>
      <c r="P6" s="32"/>
      <c r="Q6" s="32"/>
      <c r="R6" s="32">
        <f t="shared" ref="R6:R27" si="2">SUM(N6:Q6)</f>
        <v>223.90610236000001</v>
      </c>
      <c r="S6" s="34">
        <v>148</v>
      </c>
      <c r="T6" s="34"/>
      <c r="U6" s="34"/>
      <c r="V6" s="34"/>
      <c r="W6" s="34"/>
      <c r="X6" s="34"/>
      <c r="Y6" s="35"/>
      <c r="Z6" s="35"/>
      <c r="AA6" s="36"/>
    </row>
    <row r="7" spans="1:34" ht="14.25" customHeight="1">
      <c r="A7" s="6" t="s">
        <v>45</v>
      </c>
      <c r="B7" s="102">
        <v>0</v>
      </c>
      <c r="C7" s="103">
        <f t="shared" ref="C7:C20" si="3">D7-B7</f>
        <v>201</v>
      </c>
      <c r="D7" s="103">
        <v>201</v>
      </c>
      <c r="E7" s="31" t="s">
        <v>46</v>
      </c>
      <c r="F7" s="102">
        <v>17920</v>
      </c>
      <c r="G7" s="103"/>
      <c r="H7" s="103"/>
      <c r="I7" s="103"/>
      <c r="J7" s="104"/>
      <c r="K7" s="103"/>
      <c r="L7" s="103">
        <v>1815</v>
      </c>
      <c r="M7" s="103">
        <f t="shared" si="1"/>
        <v>19735</v>
      </c>
      <c r="N7" s="32">
        <v>12735.98850584</v>
      </c>
      <c r="O7" s="33">
        <v>1184.205380835381</v>
      </c>
      <c r="P7" s="32">
        <v>251</v>
      </c>
      <c r="Q7" s="32"/>
      <c r="R7" s="32">
        <f t="shared" si="2"/>
        <v>14171.193886675381</v>
      </c>
      <c r="S7" s="34">
        <v>12837</v>
      </c>
      <c r="T7" s="34">
        <v>1133</v>
      </c>
      <c r="U7" s="34">
        <v>247</v>
      </c>
      <c r="V7" s="34"/>
      <c r="W7" s="34"/>
      <c r="X7" s="34"/>
      <c r="Y7" s="35"/>
      <c r="Z7" s="35">
        <v>557</v>
      </c>
      <c r="AA7" s="36"/>
    </row>
    <row r="8" spans="1:34" s="40" customFormat="1" ht="13.5">
      <c r="A8" s="6" t="s">
        <v>153</v>
      </c>
      <c r="B8" s="102">
        <v>11895.2</v>
      </c>
      <c r="C8" s="103">
        <f t="shared" si="3"/>
        <v>5143.2999999999993</v>
      </c>
      <c r="D8" s="103">
        <v>17038.5</v>
      </c>
      <c r="E8" s="31" t="s">
        <v>47</v>
      </c>
      <c r="F8" s="102">
        <v>58800</v>
      </c>
      <c r="G8" s="103"/>
      <c r="H8" s="103"/>
      <c r="I8" s="103"/>
      <c r="J8" s="104"/>
      <c r="K8" s="103"/>
      <c r="L8" s="103">
        <v>-1373</v>
      </c>
      <c r="M8" s="103">
        <f t="shared" si="1"/>
        <v>57427</v>
      </c>
      <c r="N8" s="32">
        <v>40257.790612439901</v>
      </c>
      <c r="O8" s="37"/>
      <c r="P8" s="32"/>
      <c r="Q8" s="32"/>
      <c r="R8" s="32">
        <f t="shared" si="2"/>
        <v>40257.790612439901</v>
      </c>
      <c r="S8" s="34">
        <v>44677</v>
      </c>
      <c r="T8" s="34"/>
      <c r="U8" s="34"/>
      <c r="V8" s="34"/>
      <c r="W8" s="34"/>
      <c r="X8" s="34"/>
      <c r="Y8" s="38"/>
      <c r="Z8" s="38">
        <v>3338</v>
      </c>
      <c r="AA8" s="39"/>
      <c r="AC8" s="19"/>
      <c r="AD8" s="41"/>
      <c r="AG8" s="19"/>
    </row>
    <row r="9" spans="1:34" ht="13.5">
      <c r="A9" s="6" t="s">
        <v>48</v>
      </c>
      <c r="B9" s="102">
        <v>8703</v>
      </c>
      <c r="C9" s="103">
        <f t="shared" si="3"/>
        <v>1890</v>
      </c>
      <c r="D9" s="103">
        <v>10593</v>
      </c>
      <c r="E9" s="31" t="s">
        <v>49</v>
      </c>
      <c r="F9" s="102">
        <v>419</v>
      </c>
      <c r="G9" s="103"/>
      <c r="H9" s="103"/>
      <c r="I9" s="103"/>
      <c r="J9" s="104"/>
      <c r="K9" s="103"/>
      <c r="L9" s="103">
        <v>6</v>
      </c>
      <c r="M9" s="103">
        <f t="shared" si="1"/>
        <v>425</v>
      </c>
      <c r="N9" s="32">
        <v>1820.8958954</v>
      </c>
      <c r="O9" s="37"/>
      <c r="P9" s="32"/>
      <c r="Q9" s="32"/>
      <c r="R9" s="32">
        <f t="shared" si="2"/>
        <v>1820.8958954</v>
      </c>
      <c r="S9" s="34">
        <v>1512</v>
      </c>
      <c r="T9" s="34"/>
      <c r="U9" s="34"/>
      <c r="V9" s="34"/>
      <c r="W9" s="34"/>
      <c r="X9" s="34"/>
      <c r="Y9" s="35"/>
      <c r="Z9" s="35">
        <v>50</v>
      </c>
      <c r="AA9" s="36"/>
      <c r="AH9" s="40"/>
    </row>
    <row r="10" spans="1:34" s="40" customFormat="1" ht="13.5">
      <c r="A10" s="6" t="s">
        <v>50</v>
      </c>
      <c r="B10" s="102">
        <v>3192.2</v>
      </c>
      <c r="C10" s="103">
        <f t="shared" si="3"/>
        <v>3253.3</v>
      </c>
      <c r="D10" s="103">
        <v>6445.5</v>
      </c>
      <c r="E10" s="31" t="s">
        <v>51</v>
      </c>
      <c r="F10" s="102">
        <v>2037</v>
      </c>
      <c r="G10" s="103"/>
      <c r="H10" s="103"/>
      <c r="I10" s="103"/>
      <c r="J10" s="104"/>
      <c r="K10" s="103"/>
      <c r="L10" s="103">
        <v>1472</v>
      </c>
      <c r="M10" s="103">
        <f t="shared" si="1"/>
        <v>3509</v>
      </c>
      <c r="N10" s="32">
        <v>702.82563499999992</v>
      </c>
      <c r="O10" s="33">
        <v>953.38568796068796</v>
      </c>
      <c r="P10" s="32">
        <v>45</v>
      </c>
      <c r="Q10" s="32">
        <v>200</v>
      </c>
      <c r="R10" s="32">
        <f t="shared" si="2"/>
        <v>1901.211322960688</v>
      </c>
      <c r="S10" s="34">
        <v>910</v>
      </c>
      <c r="T10" s="34">
        <v>1258</v>
      </c>
      <c r="U10" s="34"/>
      <c r="V10" s="34">
        <v>389</v>
      </c>
      <c r="W10" s="34"/>
      <c r="X10" s="34"/>
      <c r="Y10" s="38"/>
      <c r="Z10" s="38">
        <v>229</v>
      </c>
      <c r="AA10" s="39" t="e">
        <f>#REF!*0.2</f>
        <v>#REF!</v>
      </c>
      <c r="AC10" s="19"/>
      <c r="AD10" s="41"/>
      <c r="AG10" s="19"/>
    </row>
    <row r="11" spans="1:34" s="40" customFormat="1" ht="13.5">
      <c r="A11" s="6" t="s">
        <v>52</v>
      </c>
      <c r="B11" s="102">
        <v>3566.2</v>
      </c>
      <c r="C11" s="103">
        <f t="shared" si="3"/>
        <v>754.80000000000018</v>
      </c>
      <c r="D11" s="103">
        <v>4321</v>
      </c>
      <c r="E11" s="31" t="s">
        <v>53</v>
      </c>
      <c r="F11" s="102">
        <v>47596</v>
      </c>
      <c r="G11" s="103"/>
      <c r="H11" s="103"/>
      <c r="I11" s="103"/>
      <c r="J11" s="104"/>
      <c r="K11" s="103"/>
      <c r="L11" s="103">
        <v>3945</v>
      </c>
      <c r="M11" s="103">
        <f t="shared" si="1"/>
        <v>51541</v>
      </c>
      <c r="N11" s="32">
        <v>38309.104765119999</v>
      </c>
      <c r="O11" s="37"/>
      <c r="P11" s="32"/>
      <c r="Q11" s="32">
        <v>200</v>
      </c>
      <c r="R11" s="32">
        <f t="shared" si="2"/>
        <v>38509.104765119999</v>
      </c>
      <c r="S11" s="34">
        <v>18871</v>
      </c>
      <c r="T11" s="34"/>
      <c r="U11" s="34"/>
      <c r="V11" s="34">
        <v>389</v>
      </c>
      <c r="W11" s="34"/>
      <c r="X11" s="34"/>
      <c r="Y11" s="38">
        <v>5000</v>
      </c>
      <c r="Z11" s="38">
        <v>5341</v>
      </c>
      <c r="AA11" s="39" t="e">
        <f>#REF!*0.2</f>
        <v>#REF!</v>
      </c>
      <c r="AC11" s="19"/>
      <c r="AD11" s="41"/>
      <c r="AG11" s="19"/>
    </row>
    <row r="12" spans="1:34" s="40" customFormat="1" ht="13.5">
      <c r="A12" s="6" t="s">
        <v>54</v>
      </c>
      <c r="B12" s="102">
        <v>0</v>
      </c>
      <c r="C12" s="103">
        <f t="shared" si="3"/>
        <v>0</v>
      </c>
      <c r="D12" s="103">
        <v>0</v>
      </c>
      <c r="E12" s="31" t="s">
        <v>55</v>
      </c>
      <c r="F12" s="102">
        <v>21833</v>
      </c>
      <c r="G12" s="103"/>
      <c r="H12" s="103"/>
      <c r="I12" s="103"/>
      <c r="J12" s="104"/>
      <c r="K12" s="103"/>
      <c r="L12" s="103">
        <v>1835</v>
      </c>
      <c r="M12" s="103">
        <f t="shared" si="1"/>
        <v>23668</v>
      </c>
      <c r="N12" s="32">
        <v>7657.7125881599995</v>
      </c>
      <c r="O12" s="33">
        <v>1123.991547911548</v>
      </c>
      <c r="P12" s="32"/>
      <c r="Q12" s="32"/>
      <c r="R12" s="32">
        <f t="shared" si="2"/>
        <v>8781.7041360715484</v>
      </c>
      <c r="S12" s="34">
        <v>6014</v>
      </c>
      <c r="T12" s="34">
        <v>1033</v>
      </c>
      <c r="U12" s="34"/>
      <c r="V12" s="34"/>
      <c r="W12" s="34"/>
      <c r="X12" s="34"/>
      <c r="Y12" s="38"/>
      <c r="Z12" s="38">
        <v>6490</v>
      </c>
      <c r="AA12" s="39"/>
      <c r="AC12" s="19"/>
      <c r="AD12" s="41"/>
      <c r="AG12" s="19"/>
    </row>
    <row r="13" spans="1:34" ht="13.5">
      <c r="A13" s="6" t="s">
        <v>56</v>
      </c>
      <c r="B13" s="102">
        <v>12089</v>
      </c>
      <c r="C13" s="103">
        <f t="shared" si="3"/>
        <v>1285</v>
      </c>
      <c r="D13" s="103">
        <v>13374</v>
      </c>
      <c r="E13" s="31" t="s">
        <v>57</v>
      </c>
      <c r="F13" s="102">
        <v>665</v>
      </c>
      <c r="G13" s="103"/>
      <c r="H13" s="103"/>
      <c r="I13" s="103"/>
      <c r="J13" s="104"/>
      <c r="K13" s="103"/>
      <c r="L13" s="103">
        <v>2062</v>
      </c>
      <c r="M13" s="103">
        <f t="shared" si="1"/>
        <v>2727</v>
      </c>
      <c r="N13" s="32">
        <v>8000</v>
      </c>
      <c r="O13" s="37"/>
      <c r="P13" s="32">
        <v>1212</v>
      </c>
      <c r="Q13" s="32"/>
      <c r="R13" s="32">
        <f t="shared" si="2"/>
        <v>9212</v>
      </c>
      <c r="S13" s="34">
        <v>1243</v>
      </c>
      <c r="T13" s="34"/>
      <c r="U13" s="42">
        <v>1223</v>
      </c>
      <c r="V13" s="34"/>
      <c r="W13" s="34"/>
      <c r="X13" s="34">
        <v>8000</v>
      </c>
      <c r="Y13" s="35"/>
      <c r="Z13" s="35"/>
      <c r="AA13" s="36"/>
      <c r="AF13" s="40"/>
      <c r="AH13" s="40"/>
    </row>
    <row r="14" spans="1:34" s="40" customFormat="1" ht="13.5">
      <c r="A14" s="6" t="s">
        <v>58</v>
      </c>
      <c r="B14" s="102">
        <v>4424.2</v>
      </c>
      <c r="C14" s="103">
        <f t="shared" si="3"/>
        <v>1734.8000000000002</v>
      </c>
      <c r="D14" s="103">
        <v>6159</v>
      </c>
      <c r="E14" s="31" t="s">
        <v>59</v>
      </c>
      <c r="F14" s="102">
        <v>24000</v>
      </c>
      <c r="G14" s="103"/>
      <c r="H14" s="103"/>
      <c r="I14" s="103"/>
      <c r="J14" s="104"/>
      <c r="K14" s="103"/>
      <c r="L14" s="103">
        <v>42845</v>
      </c>
      <c r="M14" s="103">
        <f t="shared" si="1"/>
        <v>66845</v>
      </c>
      <c r="N14" s="32">
        <v>14290.61701468</v>
      </c>
      <c r="O14" s="33">
        <v>1374.8825184275186</v>
      </c>
      <c r="P14" s="32">
        <v>1273</v>
      </c>
      <c r="Q14" s="32">
        <v>300</v>
      </c>
      <c r="R14" s="32">
        <f t="shared" si="2"/>
        <v>17238.499533107519</v>
      </c>
      <c r="S14" s="34">
        <v>10196</v>
      </c>
      <c r="T14" s="34">
        <v>1393</v>
      </c>
      <c r="U14" s="34">
        <v>1874</v>
      </c>
      <c r="V14" s="34">
        <v>583</v>
      </c>
      <c r="W14" s="34"/>
      <c r="X14" s="34">
        <v>9249</v>
      </c>
      <c r="Y14" s="38"/>
      <c r="Z14" s="38"/>
      <c r="AA14" s="39" t="e">
        <f>#REF!*0.3</f>
        <v>#REF!</v>
      </c>
      <c r="AC14" s="19"/>
      <c r="AD14" s="41"/>
      <c r="AG14" s="19"/>
    </row>
    <row r="15" spans="1:34" s="40" customFormat="1" ht="13.5">
      <c r="A15" s="6" t="s">
        <v>60</v>
      </c>
      <c r="B15" s="102">
        <v>4024.9</v>
      </c>
      <c r="C15" s="103">
        <f t="shared" si="3"/>
        <v>59.099999999999909</v>
      </c>
      <c r="D15" s="103">
        <v>4084</v>
      </c>
      <c r="E15" s="31" t="s">
        <v>61</v>
      </c>
      <c r="F15" s="102">
        <v>12512</v>
      </c>
      <c r="G15" s="103"/>
      <c r="H15" s="103"/>
      <c r="I15" s="103"/>
      <c r="J15" s="104"/>
      <c r="K15" s="103"/>
      <c r="L15" s="103">
        <v>15456</v>
      </c>
      <c r="M15" s="103">
        <f t="shared" si="1"/>
        <v>27968</v>
      </c>
      <c r="N15" s="32">
        <v>3603.1846595599995</v>
      </c>
      <c r="O15" s="33">
        <v>963.4213267813268</v>
      </c>
      <c r="P15" s="32">
        <v>762</v>
      </c>
      <c r="Q15" s="32">
        <v>300</v>
      </c>
      <c r="R15" s="32">
        <f t="shared" si="2"/>
        <v>5628.6059863413266</v>
      </c>
      <c r="S15" s="34">
        <v>5057</v>
      </c>
      <c r="T15" s="34">
        <v>893</v>
      </c>
      <c r="U15" s="34">
        <v>780</v>
      </c>
      <c r="V15" s="34">
        <v>583</v>
      </c>
      <c r="W15" s="34"/>
      <c r="X15" s="43"/>
      <c r="Y15" s="38"/>
      <c r="Z15" s="38">
        <v>1121</v>
      </c>
      <c r="AA15" s="39" t="e">
        <f>#REF!*0.3</f>
        <v>#REF!</v>
      </c>
      <c r="AC15" s="19"/>
      <c r="AD15" s="41"/>
      <c r="AG15" s="19"/>
    </row>
    <row r="16" spans="1:34" ht="13.5">
      <c r="A16" s="6" t="s">
        <v>62</v>
      </c>
      <c r="B16" s="102">
        <v>6310</v>
      </c>
      <c r="C16" s="103">
        <f t="shared" si="3"/>
        <v>-134</v>
      </c>
      <c r="D16" s="103">
        <v>6176</v>
      </c>
      <c r="E16" s="31" t="s">
        <v>63</v>
      </c>
      <c r="F16" s="102">
        <v>2327</v>
      </c>
      <c r="G16" s="103"/>
      <c r="H16" s="103"/>
      <c r="I16" s="103"/>
      <c r="J16" s="104"/>
      <c r="K16" s="103"/>
      <c r="L16" s="103">
        <v>41</v>
      </c>
      <c r="M16" s="103">
        <f t="shared" si="1"/>
        <v>2368</v>
      </c>
      <c r="N16" s="32">
        <v>1217.52054352</v>
      </c>
      <c r="O16" s="37"/>
      <c r="P16" s="32"/>
      <c r="Q16" s="32"/>
      <c r="R16" s="32">
        <f t="shared" si="2"/>
        <v>1217.52054352</v>
      </c>
      <c r="S16" s="34">
        <v>1067</v>
      </c>
      <c r="T16" s="34"/>
      <c r="U16" s="34"/>
      <c r="V16" s="34"/>
      <c r="W16" s="34"/>
      <c r="X16" s="34"/>
      <c r="Y16" s="35"/>
      <c r="Z16" s="35"/>
      <c r="AA16" s="36"/>
    </row>
    <row r="17" spans="1:27" ht="13.5">
      <c r="A17" s="6" t="s">
        <v>64</v>
      </c>
      <c r="B17" s="102">
        <v>20796.099999999999</v>
      </c>
      <c r="C17" s="103">
        <f t="shared" si="3"/>
        <v>19672.900000000001</v>
      </c>
      <c r="D17" s="103">
        <v>40469</v>
      </c>
      <c r="E17" s="31" t="s">
        <v>65</v>
      </c>
      <c r="F17" s="102">
        <v>660</v>
      </c>
      <c r="G17" s="103"/>
      <c r="H17" s="103"/>
      <c r="I17" s="103"/>
      <c r="J17" s="104"/>
      <c r="K17" s="103"/>
      <c r="L17" s="103">
        <v>111</v>
      </c>
      <c r="M17" s="103">
        <f t="shared" si="1"/>
        <v>771</v>
      </c>
      <c r="N17" s="32">
        <v>491.85266935999999</v>
      </c>
      <c r="O17" s="37"/>
      <c r="P17" s="32"/>
      <c r="Q17" s="32"/>
      <c r="R17" s="32">
        <f t="shared" si="2"/>
        <v>491.85266935999999</v>
      </c>
      <c r="S17" s="34">
        <v>493</v>
      </c>
      <c r="T17" s="34"/>
      <c r="U17" s="34"/>
      <c r="V17" s="34"/>
      <c r="W17" s="34"/>
      <c r="X17" s="34"/>
      <c r="Y17" s="35"/>
      <c r="Z17" s="35"/>
      <c r="AA17" s="36"/>
    </row>
    <row r="18" spans="1:27" ht="13.5">
      <c r="A18" s="6" t="s">
        <v>66</v>
      </c>
      <c r="B18" s="102">
        <v>13000</v>
      </c>
      <c r="C18" s="103">
        <f t="shared" si="3"/>
        <v>-5985</v>
      </c>
      <c r="D18" s="103">
        <v>7015</v>
      </c>
      <c r="E18" s="31" t="s">
        <v>67</v>
      </c>
      <c r="F18" s="102">
        <v>508</v>
      </c>
      <c r="G18" s="103"/>
      <c r="H18" s="103"/>
      <c r="I18" s="103"/>
      <c r="J18" s="104"/>
      <c r="K18" s="103"/>
      <c r="L18" s="103">
        <v>195</v>
      </c>
      <c r="M18" s="103">
        <f t="shared" si="1"/>
        <v>703</v>
      </c>
      <c r="N18" s="32">
        <v>153.89266863999998</v>
      </c>
      <c r="O18" s="37"/>
      <c r="P18" s="32"/>
      <c r="Q18" s="32"/>
      <c r="R18" s="32">
        <f t="shared" si="2"/>
        <v>153.89266863999998</v>
      </c>
      <c r="S18" s="34">
        <v>151</v>
      </c>
      <c r="T18" s="34"/>
      <c r="U18" s="34"/>
      <c r="V18" s="34"/>
      <c r="W18" s="34"/>
      <c r="X18" s="34"/>
      <c r="Y18" s="35"/>
      <c r="Z18" s="35"/>
      <c r="AA18" s="36"/>
    </row>
    <row r="19" spans="1:27" ht="13.5">
      <c r="A19" s="6" t="s">
        <v>68</v>
      </c>
      <c r="B19" s="102">
        <v>20508</v>
      </c>
      <c r="C19" s="103">
        <f t="shared" si="3"/>
        <v>-2774</v>
      </c>
      <c r="D19" s="103">
        <v>17734</v>
      </c>
      <c r="E19" s="44" t="s">
        <v>69</v>
      </c>
      <c r="F19" s="102">
        <v>1429</v>
      </c>
      <c r="G19" s="103"/>
      <c r="H19" s="103"/>
      <c r="I19" s="103"/>
      <c r="J19" s="104"/>
      <c r="K19" s="103"/>
      <c r="L19" s="103">
        <v>255</v>
      </c>
      <c r="M19" s="103">
        <f t="shared" si="1"/>
        <v>1684</v>
      </c>
      <c r="N19" s="32">
        <v>732.67982487999996</v>
      </c>
      <c r="O19" s="37"/>
      <c r="P19" s="32"/>
      <c r="Q19" s="32"/>
      <c r="R19" s="32">
        <f t="shared" si="2"/>
        <v>732.67982487999996</v>
      </c>
      <c r="S19" s="34">
        <v>976</v>
      </c>
      <c r="T19" s="34"/>
      <c r="U19" s="34"/>
      <c r="V19" s="34"/>
      <c r="W19" s="34"/>
      <c r="X19" s="42"/>
      <c r="Y19" s="35"/>
      <c r="Z19" s="35"/>
      <c r="AA19" s="36"/>
    </row>
    <row r="20" spans="1:27" ht="13.5">
      <c r="A20" s="6" t="s">
        <v>70</v>
      </c>
      <c r="B20" s="102"/>
      <c r="C20" s="103">
        <f t="shared" si="3"/>
        <v>0</v>
      </c>
      <c r="D20" s="103">
        <v>0</v>
      </c>
      <c r="E20" s="31" t="s">
        <v>71</v>
      </c>
      <c r="F20" s="102">
        <v>9000</v>
      </c>
      <c r="G20" s="103"/>
      <c r="H20" s="103"/>
      <c r="I20" s="103"/>
      <c r="J20" s="104"/>
      <c r="K20" s="103"/>
      <c r="L20" s="103">
        <f>3170+9900</f>
        <v>13070</v>
      </c>
      <c r="M20" s="103">
        <f t="shared" si="1"/>
        <v>22070</v>
      </c>
      <c r="N20" s="32">
        <v>8000</v>
      </c>
      <c r="O20" s="37"/>
      <c r="P20" s="32"/>
      <c r="Q20" s="32"/>
      <c r="R20" s="32">
        <f t="shared" si="2"/>
        <v>8000</v>
      </c>
      <c r="S20" s="34">
        <v>184</v>
      </c>
      <c r="T20" s="34"/>
      <c r="U20" s="34"/>
      <c r="V20" s="34"/>
      <c r="W20" s="34"/>
      <c r="X20" s="34">
        <v>9652</v>
      </c>
      <c r="Y20" s="35"/>
      <c r="Z20" s="35">
        <v>186</v>
      </c>
      <c r="AA20" s="36"/>
    </row>
    <row r="21" spans="1:27">
      <c r="A21" s="47" t="s">
        <v>72</v>
      </c>
      <c r="B21" s="102">
        <f t="shared" ref="B21:D21" si="4">B22+B27+B28+B29+B31+B30</f>
        <v>51996.1</v>
      </c>
      <c r="C21" s="105">
        <f t="shared" si="4"/>
        <v>-25912.1</v>
      </c>
      <c r="D21" s="105">
        <f t="shared" si="4"/>
        <v>26084</v>
      </c>
      <c r="E21" s="31" t="s">
        <v>73</v>
      </c>
      <c r="F21" s="102">
        <v>152</v>
      </c>
      <c r="G21" s="105"/>
      <c r="H21" s="105"/>
      <c r="I21" s="103"/>
      <c r="J21" s="106"/>
      <c r="K21" s="103"/>
      <c r="L21" s="103">
        <v>1375</v>
      </c>
      <c r="M21" s="103">
        <f t="shared" si="1"/>
        <v>1527</v>
      </c>
      <c r="N21" s="32">
        <v>99.502365359999999</v>
      </c>
      <c r="O21" s="37"/>
      <c r="P21" s="32"/>
      <c r="Q21" s="32"/>
      <c r="R21" s="32">
        <f t="shared" si="2"/>
        <v>99.502365359999999</v>
      </c>
      <c r="S21" s="34">
        <v>92</v>
      </c>
      <c r="T21" s="34"/>
      <c r="U21" s="34"/>
      <c r="V21" s="34"/>
      <c r="W21" s="34"/>
      <c r="X21" s="34"/>
      <c r="Y21" s="35"/>
      <c r="Z21" s="35"/>
      <c r="AA21" s="36"/>
    </row>
    <row r="22" spans="1:27">
      <c r="A22" s="45" t="s">
        <v>74</v>
      </c>
      <c r="B22" s="102">
        <v>18227.099999999999</v>
      </c>
      <c r="C22" s="103">
        <f>D22-B22</f>
        <v>-11154.099999999999</v>
      </c>
      <c r="D22" s="103">
        <f>SUM(D23:D26)</f>
        <v>7073</v>
      </c>
      <c r="E22" s="46" t="s">
        <v>75</v>
      </c>
      <c r="F22" s="102">
        <v>3000</v>
      </c>
      <c r="G22" s="103"/>
      <c r="H22" s="103"/>
      <c r="I22" s="103"/>
      <c r="J22" s="104"/>
      <c r="K22" s="103"/>
      <c r="L22" s="103">
        <v>-3000</v>
      </c>
      <c r="M22" s="103">
        <f t="shared" si="1"/>
        <v>0</v>
      </c>
      <c r="N22" s="32">
        <v>3000</v>
      </c>
      <c r="O22" s="37"/>
      <c r="P22" s="32"/>
      <c r="Q22" s="32"/>
      <c r="R22" s="32">
        <f t="shared" si="2"/>
        <v>3000</v>
      </c>
      <c r="S22" s="34">
        <v>3000</v>
      </c>
      <c r="T22" s="34"/>
      <c r="U22" s="34"/>
      <c r="V22" s="34"/>
      <c r="W22" s="34"/>
      <c r="X22" s="34"/>
      <c r="Y22" s="35"/>
      <c r="Z22" s="35"/>
      <c r="AA22" s="36"/>
    </row>
    <row r="23" spans="1:27">
      <c r="A23" s="45" t="s">
        <v>76</v>
      </c>
      <c r="B23" s="102">
        <v>4910.3999999999996</v>
      </c>
      <c r="C23" s="103">
        <f t="shared" ref="C23:C31" si="5">D23-B23</f>
        <v>142.60000000000036</v>
      </c>
      <c r="D23" s="103">
        <v>5053</v>
      </c>
      <c r="E23" s="46" t="s">
        <v>77</v>
      </c>
      <c r="F23" s="102">
        <v>500</v>
      </c>
      <c r="G23" s="103"/>
      <c r="H23" s="103"/>
      <c r="I23" s="103"/>
      <c r="J23" s="104"/>
      <c r="K23" s="103"/>
      <c r="L23" s="103">
        <v>5058</v>
      </c>
      <c r="M23" s="103">
        <f t="shared" si="1"/>
        <v>5558</v>
      </c>
      <c r="N23" s="32">
        <v>0</v>
      </c>
      <c r="O23" s="37"/>
      <c r="P23" s="32"/>
      <c r="Q23" s="32"/>
      <c r="R23" s="32">
        <f t="shared" si="2"/>
        <v>0</v>
      </c>
      <c r="S23" s="34"/>
      <c r="T23" s="34"/>
      <c r="U23" s="34"/>
      <c r="V23" s="34"/>
      <c r="W23" s="34"/>
      <c r="X23" s="34"/>
      <c r="Y23" s="35"/>
      <c r="Z23" s="35"/>
      <c r="AA23" s="36"/>
    </row>
    <row r="24" spans="1:27">
      <c r="A24" s="45" t="s">
        <v>78</v>
      </c>
      <c r="B24" s="102">
        <v>1316.7</v>
      </c>
      <c r="C24" s="103">
        <f t="shared" si="5"/>
        <v>103.29999999999995</v>
      </c>
      <c r="D24" s="103">
        <v>1420</v>
      </c>
      <c r="E24" s="46" t="s">
        <v>79</v>
      </c>
      <c r="F24" s="102">
        <v>277</v>
      </c>
      <c r="G24" s="103"/>
      <c r="H24" s="103"/>
      <c r="I24" s="103"/>
      <c r="J24" s="104"/>
      <c r="K24" s="103"/>
      <c r="L24" s="103">
        <v>2586</v>
      </c>
      <c r="M24" s="103">
        <f t="shared" si="1"/>
        <v>2863</v>
      </c>
      <c r="N24" s="32">
        <v>4693</v>
      </c>
      <c r="O24" s="37"/>
      <c r="P24" s="32"/>
      <c r="Q24" s="32"/>
      <c r="R24" s="32">
        <f t="shared" si="2"/>
        <v>4693</v>
      </c>
      <c r="S24" s="34">
        <v>2750</v>
      </c>
      <c r="T24" s="34"/>
      <c r="U24" s="34"/>
      <c r="V24" s="34"/>
      <c r="W24" s="34"/>
      <c r="X24" s="34"/>
      <c r="Y24" s="35"/>
      <c r="Z24" s="35">
        <v>69</v>
      </c>
    </row>
    <row r="25" spans="1:27">
      <c r="A25" s="47" t="s">
        <v>80</v>
      </c>
      <c r="B25" s="102">
        <v>6000</v>
      </c>
      <c r="C25" s="103">
        <f t="shared" si="5"/>
        <v>-5700</v>
      </c>
      <c r="D25" s="103">
        <v>300</v>
      </c>
      <c r="E25" s="46"/>
      <c r="F25" s="107"/>
      <c r="G25" s="107"/>
      <c r="H25" s="107"/>
      <c r="I25" s="107"/>
      <c r="J25" s="107"/>
      <c r="K25" s="107"/>
      <c r="L25" s="107"/>
      <c r="M25" s="107"/>
      <c r="N25" s="32">
        <v>0</v>
      </c>
      <c r="O25" s="37"/>
      <c r="P25" s="32"/>
      <c r="Q25" s="32"/>
      <c r="R25" s="32">
        <f t="shared" si="2"/>
        <v>0</v>
      </c>
      <c r="S25" s="34"/>
      <c r="T25" s="34"/>
      <c r="U25" s="34"/>
      <c r="V25" s="34"/>
      <c r="W25" s="34"/>
      <c r="X25" s="34"/>
      <c r="Y25" s="35"/>
      <c r="Z25" s="35"/>
    </row>
    <row r="26" spans="1:27">
      <c r="A26" s="47" t="s">
        <v>81</v>
      </c>
      <c r="B26" s="102">
        <v>6000</v>
      </c>
      <c r="C26" s="103">
        <f t="shared" si="5"/>
        <v>-5700</v>
      </c>
      <c r="D26" s="103">
        <v>300</v>
      </c>
      <c r="E26" s="48"/>
      <c r="F26" s="108"/>
      <c r="G26" s="108"/>
      <c r="H26" s="108"/>
      <c r="I26" s="108"/>
      <c r="J26" s="108"/>
      <c r="K26" s="108"/>
      <c r="L26" s="108"/>
      <c r="M26" s="107"/>
      <c r="N26" s="49">
        <v>0</v>
      </c>
      <c r="O26" s="50"/>
      <c r="P26" s="49"/>
      <c r="Q26" s="49"/>
      <c r="R26" s="32">
        <f t="shared" si="2"/>
        <v>0</v>
      </c>
      <c r="S26" s="51"/>
      <c r="T26" s="51"/>
      <c r="U26" s="51"/>
      <c r="V26" s="51"/>
      <c r="W26" s="51"/>
      <c r="X26" s="51"/>
      <c r="Y26" s="52"/>
      <c r="Z26" s="35"/>
    </row>
    <row r="27" spans="1:27">
      <c r="A27" s="45" t="s">
        <v>82</v>
      </c>
      <c r="B27" s="102">
        <v>4226</v>
      </c>
      <c r="C27" s="103">
        <f t="shared" si="5"/>
        <v>0</v>
      </c>
      <c r="D27" s="103">
        <f>4226</f>
        <v>4226</v>
      </c>
      <c r="E27" s="48"/>
      <c r="F27" s="109"/>
      <c r="G27" s="109"/>
      <c r="H27" s="109"/>
      <c r="I27" s="109"/>
      <c r="J27" s="109"/>
      <c r="K27" s="109"/>
      <c r="L27" s="109"/>
      <c r="M27" s="107"/>
      <c r="N27" s="53">
        <v>0</v>
      </c>
      <c r="O27" s="54"/>
      <c r="P27" s="53"/>
      <c r="Q27" s="53"/>
      <c r="R27" s="32">
        <f t="shared" si="2"/>
        <v>0</v>
      </c>
      <c r="S27" s="35"/>
      <c r="T27" s="34"/>
      <c r="U27" s="34"/>
      <c r="V27" s="34"/>
      <c r="W27" s="34"/>
      <c r="X27" s="34"/>
      <c r="Y27" s="35"/>
      <c r="Z27" s="35"/>
      <c r="AA27" s="55"/>
    </row>
    <row r="28" spans="1:27">
      <c r="A28" s="45" t="s">
        <v>83</v>
      </c>
      <c r="B28" s="102">
        <v>1886</v>
      </c>
      <c r="C28" s="103">
        <f t="shared" si="5"/>
        <v>0</v>
      </c>
      <c r="D28" s="103">
        <v>1886</v>
      </c>
      <c r="E28" s="46"/>
      <c r="F28" s="109"/>
      <c r="G28" s="109"/>
      <c r="H28" s="109"/>
      <c r="I28" s="109"/>
      <c r="J28" s="109"/>
      <c r="K28" s="109"/>
      <c r="L28" s="109"/>
      <c r="M28" s="107"/>
      <c r="N28" s="53">
        <v>0</v>
      </c>
      <c r="O28" s="54"/>
      <c r="P28" s="53"/>
      <c r="Q28" s="53"/>
      <c r="R28" s="53"/>
      <c r="S28" s="35"/>
      <c r="T28" s="34"/>
      <c r="U28" s="34"/>
      <c r="V28" s="34"/>
      <c r="W28" s="34"/>
      <c r="X28" s="34"/>
      <c r="Y28" s="35"/>
      <c r="Z28" s="35"/>
    </row>
    <row r="29" spans="1:27" ht="13.5">
      <c r="A29" s="7" t="s">
        <v>84</v>
      </c>
      <c r="B29" s="102">
        <v>27557</v>
      </c>
      <c r="C29" s="103">
        <f t="shared" si="5"/>
        <v>-14711</v>
      </c>
      <c r="D29" s="103">
        <v>12846</v>
      </c>
      <c r="E29" s="56"/>
      <c r="F29" s="110"/>
      <c r="G29" s="110"/>
      <c r="H29" s="110"/>
      <c r="I29" s="110"/>
      <c r="J29" s="110"/>
      <c r="K29" s="110"/>
      <c r="L29" s="110"/>
      <c r="M29" s="107"/>
      <c r="N29" s="57">
        <v>0</v>
      </c>
      <c r="O29" s="58"/>
      <c r="P29" s="57"/>
      <c r="Q29" s="57"/>
      <c r="R29" s="57"/>
      <c r="S29" s="59"/>
      <c r="T29" s="59"/>
      <c r="U29" s="59"/>
      <c r="V29" s="59"/>
      <c r="W29" s="59"/>
      <c r="X29" s="59"/>
      <c r="Y29" s="60"/>
      <c r="Z29" s="35"/>
    </row>
    <row r="30" spans="1:27">
      <c r="A30" s="45" t="s">
        <v>154</v>
      </c>
      <c r="B30" s="102">
        <v>100</v>
      </c>
      <c r="C30" s="103">
        <f t="shared" si="5"/>
        <v>-100</v>
      </c>
      <c r="D30" s="103">
        <v>0</v>
      </c>
      <c r="E30" s="56"/>
      <c r="F30" s="110"/>
      <c r="G30" s="110"/>
      <c r="H30" s="110"/>
      <c r="I30" s="110"/>
      <c r="J30" s="110"/>
      <c r="K30" s="110"/>
      <c r="L30" s="110"/>
      <c r="M30" s="107"/>
      <c r="N30" s="57"/>
      <c r="O30" s="58"/>
      <c r="P30" s="57"/>
      <c r="Q30" s="57"/>
      <c r="R30" s="57"/>
      <c r="S30" s="59"/>
      <c r="T30" s="59"/>
      <c r="U30" s="59"/>
      <c r="V30" s="59"/>
      <c r="W30" s="59"/>
      <c r="X30" s="59"/>
      <c r="Y30" s="60"/>
      <c r="Z30" s="35"/>
    </row>
    <row r="31" spans="1:27" ht="13.5">
      <c r="A31" s="7" t="s">
        <v>155</v>
      </c>
      <c r="B31" s="102"/>
      <c r="C31" s="103">
        <f t="shared" si="5"/>
        <v>53</v>
      </c>
      <c r="D31" s="103">
        <v>53</v>
      </c>
      <c r="E31" s="46"/>
      <c r="F31" s="107"/>
      <c r="G31" s="107"/>
      <c r="H31" s="107"/>
      <c r="I31" s="107"/>
      <c r="J31" s="107"/>
      <c r="K31" s="107"/>
      <c r="L31" s="107"/>
      <c r="M31" s="107"/>
      <c r="N31" s="32">
        <v>0</v>
      </c>
      <c r="O31" s="37"/>
      <c r="P31" s="32"/>
      <c r="Q31" s="32"/>
      <c r="R31" s="32"/>
      <c r="S31" s="34"/>
      <c r="T31" s="34"/>
      <c r="U31" s="34"/>
      <c r="V31" s="34"/>
      <c r="W31" s="34"/>
      <c r="X31" s="34"/>
      <c r="Y31" s="35"/>
      <c r="Z31" s="35"/>
    </row>
    <row r="32" spans="1:27">
      <c r="A32" s="8" t="s">
        <v>85</v>
      </c>
      <c r="B32" s="112">
        <f>B5+B21</f>
        <v>205204.65</v>
      </c>
      <c r="C32" s="113"/>
      <c r="D32" s="113">
        <f t="shared" ref="D32" si="6">D5+D21</f>
        <v>205204.5</v>
      </c>
      <c r="E32" s="46"/>
      <c r="F32" s="107"/>
      <c r="G32" s="107"/>
      <c r="H32" s="107"/>
      <c r="I32" s="107"/>
      <c r="J32" s="107"/>
      <c r="K32" s="107"/>
      <c r="L32" s="107"/>
      <c r="M32" s="107"/>
      <c r="N32" s="32">
        <v>0</v>
      </c>
      <c r="O32" s="37"/>
      <c r="P32" s="32"/>
      <c r="Q32" s="32"/>
      <c r="R32" s="32"/>
      <c r="S32" s="34"/>
      <c r="T32" s="34"/>
      <c r="U32" s="34"/>
      <c r="V32" s="34"/>
      <c r="W32" s="34"/>
      <c r="X32" s="34"/>
      <c r="Y32" s="35"/>
      <c r="Z32" s="35"/>
      <c r="AA32" s="61"/>
    </row>
    <row r="33" spans="1:30">
      <c r="A33" s="46" t="s">
        <v>86</v>
      </c>
      <c r="B33" s="102">
        <v>110012</v>
      </c>
      <c r="C33" s="103"/>
      <c r="D33" s="103">
        <f>110012+8005</f>
        <v>118017</v>
      </c>
      <c r="E33" s="46"/>
      <c r="F33" s="107"/>
      <c r="G33" s="107"/>
      <c r="H33" s="107"/>
      <c r="I33" s="107"/>
      <c r="J33" s="107"/>
      <c r="K33" s="107"/>
      <c r="L33" s="107"/>
      <c r="M33" s="107"/>
      <c r="N33" s="32">
        <v>0</v>
      </c>
      <c r="O33" s="37"/>
      <c r="P33" s="32"/>
      <c r="Q33" s="32"/>
      <c r="R33" s="32"/>
      <c r="S33" s="34"/>
      <c r="T33" s="34"/>
      <c r="U33" s="34"/>
      <c r="V33" s="34"/>
      <c r="W33" s="34"/>
      <c r="X33" s="34"/>
      <c r="Y33" s="35"/>
      <c r="Z33" s="35"/>
    </row>
    <row r="34" spans="1:30">
      <c r="A34" s="46" t="s">
        <v>87</v>
      </c>
      <c r="B34" s="102">
        <v>89634</v>
      </c>
      <c r="C34" s="103"/>
      <c r="D34" s="103">
        <v>184522</v>
      </c>
      <c r="E34" s="46"/>
      <c r="F34" s="107"/>
      <c r="G34" s="107"/>
      <c r="H34" s="107"/>
      <c r="I34" s="107"/>
      <c r="J34" s="107"/>
      <c r="K34" s="107"/>
      <c r="L34" s="107"/>
      <c r="M34" s="107"/>
      <c r="N34" s="32">
        <v>0</v>
      </c>
      <c r="O34" s="37"/>
      <c r="P34" s="32"/>
      <c r="Q34" s="32"/>
      <c r="R34" s="32"/>
      <c r="S34" s="34"/>
      <c r="T34" s="34"/>
      <c r="U34" s="34"/>
      <c r="V34" s="34"/>
      <c r="W34" s="34"/>
      <c r="X34" s="34"/>
      <c r="Y34" s="35"/>
      <c r="Z34" s="35"/>
    </row>
    <row r="35" spans="1:30">
      <c r="A35" s="46" t="s">
        <v>156</v>
      </c>
      <c r="B35" s="102">
        <v>47000</v>
      </c>
      <c r="C35" s="103"/>
      <c r="D35" s="103">
        <v>47000</v>
      </c>
      <c r="E35" s="46"/>
      <c r="F35" s="107"/>
      <c r="G35" s="107"/>
      <c r="H35" s="107"/>
      <c r="I35" s="107"/>
      <c r="J35" s="107"/>
      <c r="K35" s="107"/>
      <c r="L35" s="107"/>
      <c r="M35" s="107"/>
      <c r="N35" s="32"/>
      <c r="O35" s="37"/>
      <c r="P35" s="32"/>
      <c r="Q35" s="32"/>
      <c r="R35" s="32"/>
      <c r="S35" s="34"/>
      <c r="T35" s="34"/>
      <c r="U35" s="34"/>
      <c r="V35" s="34"/>
      <c r="W35" s="34"/>
      <c r="X35" s="34"/>
      <c r="Y35" s="35"/>
      <c r="Z35" s="35"/>
    </row>
    <row r="36" spans="1:30">
      <c r="A36" s="8" t="s">
        <v>88</v>
      </c>
      <c r="B36" s="112">
        <f>B32-B33+B34+B35</f>
        <v>231826.65</v>
      </c>
      <c r="C36" s="113"/>
      <c r="D36" s="113">
        <f t="shared" ref="D36" si="7">D32-D33+D34+D35</f>
        <v>318709.5</v>
      </c>
      <c r="E36" s="8" t="s">
        <v>89</v>
      </c>
      <c r="F36" s="111">
        <f t="shared" ref="F36:K36" si="8">SUM(F5:F34)</f>
        <v>231827</v>
      </c>
      <c r="G36" s="111">
        <f t="shared" si="8"/>
        <v>0</v>
      </c>
      <c r="H36" s="111">
        <f t="shared" si="8"/>
        <v>0</v>
      </c>
      <c r="I36" s="111">
        <f t="shared" si="8"/>
        <v>0</v>
      </c>
      <c r="J36" s="111">
        <f t="shared" si="8"/>
        <v>0</v>
      </c>
      <c r="K36" s="111">
        <f t="shared" si="8"/>
        <v>0</v>
      </c>
      <c r="L36" s="111">
        <f t="shared" ref="L36:AA36" si="9">SUM(L5:L34)</f>
        <v>86883</v>
      </c>
      <c r="M36" s="111">
        <f t="shared" si="9"/>
        <v>318710</v>
      </c>
      <c r="N36" s="9">
        <f t="shared" si="9"/>
        <v>159902.9912644799</v>
      </c>
      <c r="O36" s="9">
        <f t="shared" si="9"/>
        <v>8169.01</v>
      </c>
      <c r="P36" s="9">
        <f t="shared" si="9"/>
        <v>6796</v>
      </c>
      <c r="Q36" s="9">
        <f t="shared" si="9"/>
        <v>1000</v>
      </c>
      <c r="R36" s="9">
        <f t="shared" si="9"/>
        <v>175868.00126447991</v>
      </c>
      <c r="S36" s="9">
        <f t="shared" si="9"/>
        <v>124994</v>
      </c>
      <c r="T36" s="9">
        <f t="shared" si="9"/>
        <v>7709</v>
      </c>
      <c r="U36" s="9">
        <f t="shared" si="9"/>
        <v>4651</v>
      </c>
      <c r="V36" s="9">
        <f t="shared" si="9"/>
        <v>1944</v>
      </c>
      <c r="W36" s="9">
        <f t="shared" si="9"/>
        <v>0</v>
      </c>
      <c r="X36" s="9">
        <f t="shared" si="9"/>
        <v>26901</v>
      </c>
      <c r="Y36" s="9">
        <f t="shared" si="9"/>
        <v>5000</v>
      </c>
      <c r="Z36" s="9">
        <f t="shared" si="9"/>
        <v>17381</v>
      </c>
      <c r="AA36" s="9" t="e">
        <f t="shared" si="9"/>
        <v>#REF!</v>
      </c>
    </row>
    <row r="37" spans="1:30">
      <c r="F37" s="62"/>
      <c r="G37" s="62"/>
      <c r="H37" s="62"/>
      <c r="I37" s="62"/>
      <c r="J37" s="62"/>
      <c r="K37" s="62"/>
      <c r="L37" s="62"/>
      <c r="M37" s="97" t="s">
        <v>157</v>
      </c>
      <c r="N37" s="63"/>
      <c r="P37" s="63"/>
      <c r="Q37" s="63"/>
      <c r="R37" s="63"/>
    </row>
    <row r="39" spans="1:30">
      <c r="C39" s="18"/>
      <c r="D39" s="18"/>
      <c r="E39" s="18"/>
      <c r="S39" s="19"/>
      <c r="T39" s="19"/>
      <c r="U39" s="19"/>
      <c r="V39" s="19"/>
      <c r="W39" s="19"/>
      <c r="X39" s="19"/>
    </row>
    <row r="40" spans="1:30">
      <c r="S40" s="19"/>
      <c r="T40" s="19"/>
      <c r="U40" s="19"/>
      <c r="V40" s="19"/>
      <c r="W40" s="19"/>
      <c r="X40" s="19"/>
    </row>
    <row r="41" spans="1:30">
      <c r="S41" s="19"/>
      <c r="T41" s="19"/>
      <c r="U41" s="19"/>
      <c r="V41" s="19"/>
      <c r="W41" s="19"/>
      <c r="X41" s="19"/>
    </row>
    <row r="42" spans="1:30">
      <c r="S42" s="19"/>
      <c r="T42" s="19"/>
      <c r="U42" s="19"/>
      <c r="V42" s="19"/>
      <c r="W42" s="19"/>
      <c r="X42" s="19"/>
    </row>
    <row r="43" spans="1:30">
      <c r="S43" s="19"/>
      <c r="T43" s="19"/>
      <c r="U43" s="19"/>
      <c r="V43" s="19"/>
      <c r="W43" s="19"/>
      <c r="X43" s="19"/>
    </row>
    <row r="44" spans="1:30">
      <c r="S44" s="19"/>
      <c r="T44" s="19"/>
      <c r="U44" s="19"/>
      <c r="V44" s="19"/>
      <c r="W44" s="19"/>
      <c r="X44" s="19"/>
      <c r="AD44" s="19"/>
    </row>
    <row r="45" spans="1:30">
      <c r="S45" s="19"/>
      <c r="T45" s="19"/>
      <c r="U45" s="19"/>
      <c r="V45" s="19"/>
      <c r="W45" s="19"/>
      <c r="X45" s="19"/>
      <c r="AD45" s="19"/>
    </row>
    <row r="46" spans="1:30">
      <c r="S46" s="19"/>
      <c r="T46" s="19"/>
      <c r="U46" s="19"/>
      <c r="V46" s="19"/>
      <c r="W46" s="19"/>
      <c r="X46" s="19"/>
      <c r="AD46" s="19"/>
    </row>
    <row r="47" spans="1:30">
      <c r="S47" s="19"/>
      <c r="T47" s="19"/>
      <c r="U47" s="19"/>
      <c r="V47" s="19"/>
      <c r="W47" s="19"/>
      <c r="X47" s="19"/>
      <c r="AD47" s="19"/>
    </row>
    <row r="48" spans="1:30">
      <c r="S48" s="19"/>
      <c r="T48" s="19"/>
      <c r="U48" s="19"/>
      <c r="V48" s="19"/>
      <c r="W48" s="19"/>
      <c r="X48" s="19"/>
      <c r="AD48" s="19"/>
    </row>
    <row r="49" spans="4:30">
      <c r="S49" s="19"/>
      <c r="T49" s="19"/>
      <c r="U49" s="19"/>
      <c r="V49" s="19"/>
      <c r="W49" s="19"/>
      <c r="X49" s="19"/>
      <c r="AD49" s="19"/>
    </row>
    <row r="50" spans="4:30">
      <c r="S50" s="19"/>
      <c r="T50" s="19"/>
      <c r="U50" s="19"/>
      <c r="V50" s="19"/>
      <c r="W50" s="19"/>
      <c r="X50" s="19"/>
      <c r="AD50" s="19"/>
    </row>
    <row r="51" spans="4:30">
      <c r="S51" s="19"/>
      <c r="T51" s="19"/>
      <c r="U51" s="19"/>
      <c r="V51" s="19"/>
      <c r="W51" s="19"/>
      <c r="X51" s="19"/>
      <c r="AD51" s="19"/>
    </row>
    <row r="52" spans="4:30">
      <c r="S52" s="19"/>
      <c r="T52" s="19"/>
      <c r="U52" s="19"/>
      <c r="V52" s="19"/>
      <c r="W52" s="19"/>
      <c r="X52" s="19"/>
      <c r="AD52" s="19"/>
    </row>
    <row r="53" spans="4:30">
      <c r="S53" s="19"/>
      <c r="T53" s="19"/>
      <c r="U53" s="19"/>
      <c r="V53" s="19"/>
      <c r="W53" s="19"/>
      <c r="X53" s="19"/>
      <c r="AD53" s="19"/>
    </row>
    <row r="54" spans="4:30">
      <c r="S54" s="19"/>
      <c r="T54" s="19"/>
      <c r="U54" s="19"/>
      <c r="V54" s="19"/>
      <c r="W54" s="19"/>
      <c r="X54" s="19"/>
      <c r="AD54" s="19"/>
    </row>
    <row r="55" spans="4:30">
      <c r="S55" s="19"/>
      <c r="T55" s="19"/>
      <c r="U55" s="19"/>
      <c r="V55" s="19"/>
      <c r="W55" s="19"/>
      <c r="X55" s="19"/>
      <c r="AD55" s="19"/>
    </row>
    <row r="56" spans="4:30">
      <c r="AD56" s="19"/>
    </row>
    <row r="57" spans="4:30">
      <c r="AD57" s="19"/>
    </row>
    <row r="58" spans="4:30">
      <c r="AD58" s="19"/>
    </row>
    <row r="59" spans="4:30">
      <c r="AD59" s="19"/>
    </row>
    <row r="60" spans="4:30">
      <c r="AD60" s="19"/>
    </row>
    <row r="64" spans="4:30">
      <c r="D64" s="18"/>
    </row>
  </sheetData>
  <mergeCells count="1">
    <mergeCell ref="A2:X2"/>
  </mergeCells>
  <phoneticPr fontId="20" type="noConversion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topLeftCell="A10" workbookViewId="0">
      <selection activeCell="A21" sqref="A21"/>
    </sheetView>
  </sheetViews>
  <sheetFormatPr defaultRowHeight="13.5"/>
  <cols>
    <col min="1" max="1" width="23.75" style="65" customWidth="1"/>
    <col min="2" max="4" width="12.375" style="65" customWidth="1"/>
    <col min="5" max="5" width="30.625" style="65" customWidth="1"/>
    <col min="6" max="8" width="12.375" style="65" customWidth="1"/>
    <col min="9" max="16384" width="9" style="65"/>
  </cols>
  <sheetData>
    <row r="1" spans="1:9" ht="19.5" customHeight="1">
      <c r="A1" s="64" t="s">
        <v>108</v>
      </c>
    </row>
    <row r="2" spans="1:9" ht="31.5" customHeight="1">
      <c r="A2" s="99" t="s">
        <v>112</v>
      </c>
      <c r="B2" s="99"/>
      <c r="C2" s="99"/>
      <c r="D2" s="99"/>
      <c r="E2" s="99"/>
      <c r="F2" s="99"/>
      <c r="G2" s="99"/>
      <c r="H2" s="99"/>
    </row>
    <row r="3" spans="1:9" ht="18.75" customHeight="1">
      <c r="A3" s="66"/>
      <c r="B3" s="66"/>
      <c r="C3" s="66"/>
      <c r="D3" s="66"/>
      <c r="E3" s="66"/>
      <c r="F3" s="100" t="s">
        <v>109</v>
      </c>
      <c r="G3" s="100"/>
      <c r="H3" s="100"/>
    </row>
    <row r="4" spans="1:9" s="69" customFormat="1" ht="72.75" customHeight="1">
      <c r="A4" s="67" t="s">
        <v>23</v>
      </c>
      <c r="B4" s="68" t="s">
        <v>113</v>
      </c>
      <c r="C4" s="68" t="s">
        <v>24</v>
      </c>
      <c r="D4" s="68" t="s">
        <v>25</v>
      </c>
      <c r="E4" s="67" t="s">
        <v>23</v>
      </c>
      <c r="F4" s="68" t="s">
        <v>113</v>
      </c>
      <c r="G4" s="68" t="s">
        <v>24</v>
      </c>
      <c r="H4" s="68" t="s">
        <v>25</v>
      </c>
    </row>
    <row r="5" spans="1:9" s="72" customFormat="1" ht="21" customHeight="1">
      <c r="A5" s="80" t="s">
        <v>26</v>
      </c>
      <c r="B5" s="81">
        <v>16332</v>
      </c>
      <c r="C5" s="82">
        <v>-12885</v>
      </c>
      <c r="D5" s="83">
        <f>B5+C5</f>
        <v>3447</v>
      </c>
      <c r="E5" s="80" t="s">
        <v>124</v>
      </c>
      <c r="F5" s="81">
        <v>16332</v>
      </c>
      <c r="G5" s="89">
        <v>-12885</v>
      </c>
      <c r="H5" s="82">
        <f>F5+G5</f>
        <v>3447</v>
      </c>
      <c r="I5" s="71"/>
    </row>
    <row r="6" spans="1:9" s="72" customFormat="1" ht="21" customHeight="1">
      <c r="A6" s="80" t="s">
        <v>27</v>
      </c>
      <c r="B6" s="81">
        <v>848</v>
      </c>
      <c r="C6" s="82">
        <v>-759</v>
      </c>
      <c r="D6" s="83">
        <f t="shared" ref="D6:D11" si="0">B6+C6</f>
        <v>89</v>
      </c>
      <c r="E6" s="80" t="s">
        <v>29</v>
      </c>
      <c r="F6" s="81">
        <v>848</v>
      </c>
      <c r="G6" s="89">
        <v>-759</v>
      </c>
      <c r="H6" s="82">
        <f t="shared" ref="H6:H19" si="1">F6+G6</f>
        <v>89</v>
      </c>
      <c r="I6" s="71"/>
    </row>
    <row r="7" spans="1:9" s="72" customFormat="1" ht="21" customHeight="1">
      <c r="A7" s="80" t="s">
        <v>28</v>
      </c>
      <c r="B7" s="81">
        <v>174967</v>
      </c>
      <c r="C7" s="82">
        <v>-50178</v>
      </c>
      <c r="D7" s="83">
        <f t="shared" si="0"/>
        <v>124789</v>
      </c>
      <c r="E7" s="80" t="s">
        <v>31</v>
      </c>
      <c r="F7" s="81">
        <f>F8+F9+F10+F11+F12+F13</f>
        <v>107552</v>
      </c>
      <c r="G7" s="89">
        <f>G8+G9+G13</f>
        <v>-50230</v>
      </c>
      <c r="H7" s="82">
        <f t="shared" si="1"/>
        <v>57322</v>
      </c>
      <c r="I7" s="71"/>
    </row>
    <row r="8" spans="1:9" s="72" customFormat="1" ht="21" customHeight="1">
      <c r="A8" s="80" t="s">
        <v>30</v>
      </c>
      <c r="B8" s="84">
        <v>30000</v>
      </c>
      <c r="C8" s="82">
        <v>5000</v>
      </c>
      <c r="D8" s="83">
        <f t="shared" si="0"/>
        <v>35000</v>
      </c>
      <c r="E8" s="90" t="s">
        <v>32</v>
      </c>
      <c r="F8" s="81">
        <v>11807</v>
      </c>
      <c r="G8" s="89">
        <v>10000</v>
      </c>
      <c r="H8" s="82">
        <f t="shared" si="1"/>
        <v>21807</v>
      </c>
      <c r="I8" s="71"/>
    </row>
    <row r="9" spans="1:9" s="72" customFormat="1" ht="21" customHeight="1">
      <c r="A9" s="85" t="s">
        <v>114</v>
      </c>
      <c r="B9" s="84">
        <v>100</v>
      </c>
      <c r="C9" s="82">
        <v>-100</v>
      </c>
      <c r="D9" s="83">
        <f t="shared" si="0"/>
        <v>0</v>
      </c>
      <c r="E9" s="90" t="s">
        <v>117</v>
      </c>
      <c r="F9" s="81"/>
      <c r="G9" s="89">
        <v>9500</v>
      </c>
      <c r="H9" s="82">
        <f t="shared" si="1"/>
        <v>9500</v>
      </c>
      <c r="I9" s="71"/>
    </row>
    <row r="10" spans="1:9" s="72" customFormat="1" ht="29.25" customHeight="1">
      <c r="A10" s="86" t="s">
        <v>115</v>
      </c>
      <c r="B10" s="84">
        <v>100</v>
      </c>
      <c r="C10" s="82">
        <v>-100</v>
      </c>
      <c r="D10" s="83">
        <f t="shared" si="0"/>
        <v>0</v>
      </c>
      <c r="E10" s="90" t="s">
        <v>33</v>
      </c>
      <c r="F10" s="81"/>
      <c r="G10" s="89"/>
      <c r="H10" s="82">
        <f t="shared" si="1"/>
        <v>0</v>
      </c>
      <c r="I10" s="71"/>
    </row>
    <row r="11" spans="1:9" s="72" customFormat="1" ht="21" customHeight="1">
      <c r="A11" s="87" t="s">
        <v>116</v>
      </c>
      <c r="B11" s="88"/>
      <c r="C11" s="82">
        <v>20</v>
      </c>
      <c r="D11" s="83">
        <f t="shared" si="0"/>
        <v>20</v>
      </c>
      <c r="E11" s="90" t="s">
        <v>34</v>
      </c>
      <c r="F11" s="81"/>
      <c r="G11" s="89"/>
      <c r="H11" s="82">
        <f t="shared" si="1"/>
        <v>0</v>
      </c>
      <c r="I11" s="71"/>
    </row>
    <row r="12" spans="1:9" s="72" customFormat="1" ht="21" customHeight="1">
      <c r="A12" s="87"/>
      <c r="B12" s="88"/>
      <c r="C12" s="82"/>
      <c r="D12" s="83"/>
      <c r="E12" s="90" t="s">
        <v>35</v>
      </c>
      <c r="F12" s="81"/>
      <c r="G12" s="89"/>
      <c r="H12" s="82">
        <f t="shared" si="1"/>
        <v>0</v>
      </c>
      <c r="I12" s="71"/>
    </row>
    <row r="13" spans="1:9" s="72" customFormat="1" ht="21" customHeight="1">
      <c r="A13" s="87"/>
      <c r="B13" s="88"/>
      <c r="C13" s="82"/>
      <c r="D13" s="83"/>
      <c r="E13" s="90" t="s">
        <v>118</v>
      </c>
      <c r="F13" s="81">
        <v>95745</v>
      </c>
      <c r="G13" s="89">
        <v>-69730</v>
      </c>
      <c r="H13" s="82">
        <f t="shared" si="1"/>
        <v>26015</v>
      </c>
      <c r="I13" s="71"/>
    </row>
    <row r="14" spans="1:9" s="72" customFormat="1" ht="27.75" customHeight="1">
      <c r="A14" s="87"/>
      <c r="B14" s="88"/>
      <c r="C14" s="82"/>
      <c r="D14" s="83"/>
      <c r="E14" s="80" t="s">
        <v>36</v>
      </c>
      <c r="F14" s="84">
        <v>30000</v>
      </c>
      <c r="G14" s="89">
        <v>5000</v>
      </c>
      <c r="H14" s="82">
        <f t="shared" si="1"/>
        <v>35000</v>
      </c>
      <c r="I14" s="71"/>
    </row>
    <row r="15" spans="1:9" s="72" customFormat="1" ht="27.75" customHeight="1">
      <c r="A15" s="73"/>
      <c r="B15" s="74"/>
      <c r="C15" s="70"/>
      <c r="D15" s="75"/>
      <c r="E15" s="80" t="s">
        <v>119</v>
      </c>
      <c r="F15" s="84">
        <v>100</v>
      </c>
      <c r="G15" s="89">
        <v>120</v>
      </c>
      <c r="H15" s="82">
        <f t="shared" si="1"/>
        <v>220</v>
      </c>
      <c r="I15" s="71"/>
    </row>
    <row r="16" spans="1:9" s="72" customFormat="1" ht="21" customHeight="1">
      <c r="A16" s="73"/>
      <c r="B16" s="74"/>
      <c r="C16" s="70"/>
      <c r="D16" s="75"/>
      <c r="E16" s="80" t="s">
        <v>120</v>
      </c>
      <c r="F16" s="84">
        <v>100</v>
      </c>
      <c r="G16" s="89">
        <v>-60</v>
      </c>
      <c r="H16" s="82">
        <f t="shared" si="1"/>
        <v>40</v>
      </c>
      <c r="I16" s="71"/>
    </row>
    <row r="17" spans="1:9" s="72" customFormat="1" ht="20.25" customHeight="1">
      <c r="A17" s="73"/>
      <c r="B17" s="74"/>
      <c r="C17" s="70"/>
      <c r="D17" s="75"/>
      <c r="E17" s="80" t="s">
        <v>121</v>
      </c>
      <c r="F17" s="84"/>
      <c r="G17" s="89">
        <v>7395</v>
      </c>
      <c r="H17" s="82">
        <v>7395</v>
      </c>
      <c r="I17" s="71"/>
    </row>
    <row r="18" spans="1:9" s="72" customFormat="1" ht="21" customHeight="1">
      <c r="A18" s="73"/>
      <c r="B18" s="74"/>
      <c r="C18" s="70"/>
      <c r="D18" s="75"/>
      <c r="E18" s="87" t="s">
        <v>122</v>
      </c>
      <c r="F18" s="91">
        <v>20415</v>
      </c>
      <c r="G18" s="89">
        <v>-7583</v>
      </c>
      <c r="H18" s="82">
        <f t="shared" si="1"/>
        <v>12832</v>
      </c>
      <c r="I18" s="71"/>
    </row>
    <row r="19" spans="1:9" s="72" customFormat="1" ht="21" customHeight="1">
      <c r="A19" s="73"/>
      <c r="B19" s="74"/>
      <c r="C19" s="70"/>
      <c r="D19" s="75"/>
      <c r="E19" s="87" t="s">
        <v>123</v>
      </c>
      <c r="F19" s="92">
        <v>47000</v>
      </c>
      <c r="G19" s="89"/>
      <c r="H19" s="82">
        <f t="shared" si="1"/>
        <v>47000</v>
      </c>
      <c r="I19" s="71"/>
    </row>
    <row r="20" spans="1:9" s="72" customFormat="1" ht="27" customHeight="1">
      <c r="A20" s="76" t="s">
        <v>37</v>
      </c>
      <c r="B20" s="77">
        <f>SUM(B5:B18)</f>
        <v>222347</v>
      </c>
      <c r="C20" s="70">
        <f t="shared" ref="C20" si="2">D20-B20</f>
        <v>-59002</v>
      </c>
      <c r="D20" s="77">
        <f>SUM(D5:D18)</f>
        <v>163345</v>
      </c>
      <c r="E20" s="76" t="s">
        <v>38</v>
      </c>
      <c r="F20" s="77">
        <f>F5+F6+F7+F15+F16+F17+F14+F18+F19</f>
        <v>222347</v>
      </c>
      <c r="G20" s="77">
        <f t="shared" ref="G20:H20" si="3">G5+G6+G7+G15+G16+G17+G14+G18+G19</f>
        <v>-59002</v>
      </c>
      <c r="H20" s="77">
        <f t="shared" si="3"/>
        <v>163345</v>
      </c>
      <c r="I20" s="71"/>
    </row>
    <row r="21" spans="1:9" ht="18" customHeight="1">
      <c r="A21" s="96" t="s">
        <v>158</v>
      </c>
    </row>
  </sheetData>
  <mergeCells count="2">
    <mergeCell ref="A2:H2"/>
    <mergeCell ref="F3:H3"/>
  </mergeCells>
  <phoneticPr fontId="20" type="noConversion"/>
  <printOptions horizontalCentered="1" verticalCentered="1"/>
  <pageMargins left="0.39370078740157483" right="0.39370078740157483" top="0.31496062992125984" bottom="0.31496062992125984" header="0.59055118110236227" footer="0.15748031496062992"/>
  <pageSetup paperSize="9" orientation="landscape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3"/>
  <sheetViews>
    <sheetView topLeftCell="A4" workbookViewId="0">
      <selection activeCell="E14" sqref="E14"/>
    </sheetView>
  </sheetViews>
  <sheetFormatPr defaultRowHeight="14.25"/>
  <cols>
    <col min="1" max="1" width="29.375" style="10" customWidth="1"/>
    <col min="2" max="4" width="12.375" style="10" customWidth="1"/>
    <col min="5" max="5" width="29.25" style="10" customWidth="1"/>
    <col min="6" max="7" width="12.375" style="10" customWidth="1"/>
    <col min="8" max="8" width="11.875" style="10" customWidth="1"/>
    <col min="9" max="16384" width="9" style="10"/>
  </cols>
  <sheetData>
    <row r="1" spans="1:8" ht="18.75">
      <c r="A1" s="16" t="s">
        <v>125</v>
      </c>
    </row>
    <row r="2" spans="1:8" ht="24">
      <c r="A2" s="98" t="s">
        <v>126</v>
      </c>
      <c r="B2" s="98"/>
      <c r="C2" s="98"/>
      <c r="D2" s="98"/>
      <c r="E2" s="98"/>
      <c r="F2" s="98"/>
      <c r="G2" s="98"/>
      <c r="H2" s="98"/>
    </row>
    <row r="3" spans="1:8" s="11" customFormat="1" ht="21" customHeight="1">
      <c r="D3" s="12"/>
      <c r="F3" s="101" t="s">
        <v>127</v>
      </c>
      <c r="G3" s="101"/>
      <c r="H3" s="101" t="s">
        <v>127</v>
      </c>
    </row>
    <row r="4" spans="1:8" s="13" customFormat="1" ht="37.5" customHeight="1">
      <c r="A4" s="3" t="s">
        <v>40</v>
      </c>
      <c r="B4" s="4" t="s">
        <v>128</v>
      </c>
      <c r="C4" s="5" t="s">
        <v>129</v>
      </c>
      <c r="D4" s="5" t="s">
        <v>130</v>
      </c>
      <c r="E4" s="3" t="s">
        <v>40</v>
      </c>
      <c r="F4" s="5" t="s">
        <v>131</v>
      </c>
      <c r="G4" s="5" t="s">
        <v>132</v>
      </c>
      <c r="H4" s="5" t="s">
        <v>130</v>
      </c>
    </row>
    <row r="5" spans="1:8" s="11" customFormat="1" ht="25.5">
      <c r="A5" s="8" t="s">
        <v>133</v>
      </c>
      <c r="B5" s="93">
        <f>B6+B7+B8+B9+B10</f>
        <v>8589.7000000000007</v>
      </c>
      <c r="C5" s="78">
        <f>'[2]灞桥区2018年社会保险基金收支预算(草案)表 '!E5</f>
        <v>73.299999999999955</v>
      </c>
      <c r="D5" s="17">
        <f>'[2]灞桥区2018年社会保险基金收支预算(草案)表 '!D5</f>
        <v>8663</v>
      </c>
      <c r="E5" s="14" t="s">
        <v>134</v>
      </c>
      <c r="F5" s="93">
        <f>SUM(F6:F10)</f>
        <v>10305</v>
      </c>
      <c r="G5" s="78">
        <f>'[2]灞桥区2018年社会保险基金收支预算(草案)表 '!J5</f>
        <v>-3456</v>
      </c>
      <c r="H5" s="17">
        <f>'[2]灞桥区2018年社会保险基金收支预算(草案)表 '!I5</f>
        <v>6849</v>
      </c>
    </row>
    <row r="6" spans="1:8" s="11" customFormat="1" ht="18.75">
      <c r="A6" s="46" t="s">
        <v>135</v>
      </c>
      <c r="B6" s="79">
        <v>1306.7</v>
      </c>
      <c r="C6" s="78">
        <f>'[2]灞桥区2018年社会保险基金收支预算(草案)表 '!E6</f>
        <v>-209.70000000000005</v>
      </c>
      <c r="D6" s="17">
        <f>'[2]灞桥区2018年社会保险基金收支预算(草案)表 '!D6</f>
        <v>1097</v>
      </c>
      <c r="E6" s="14" t="s">
        <v>136</v>
      </c>
      <c r="F6" s="79">
        <v>6444</v>
      </c>
      <c r="G6" s="78">
        <f>'[2]灞桥区2018年社会保险基金收支预算(草案)表 '!J6</f>
        <v>80</v>
      </c>
      <c r="H6" s="17">
        <f>'[2]灞桥区2018年社会保险基金收支预算(草案)表 '!I6</f>
        <v>6524</v>
      </c>
    </row>
    <row r="7" spans="1:8" s="11" customFormat="1" ht="18.75">
      <c r="A7" s="46" t="s">
        <v>137</v>
      </c>
      <c r="B7" s="79">
        <v>225</v>
      </c>
      <c r="C7" s="78">
        <f>'[2]灞桥区2018年社会保险基金收支预算(草案)表 '!E7</f>
        <v>-186</v>
      </c>
      <c r="D7" s="17">
        <f>'[2]灞桥区2018年社会保险基金收支预算(草案)表 '!D7</f>
        <v>39</v>
      </c>
      <c r="E7" s="14" t="s">
        <v>138</v>
      </c>
      <c r="F7" s="79">
        <v>272</v>
      </c>
      <c r="G7" s="78">
        <f>'[2]灞桥区2018年社会保险基金收支预算(草案)表 '!J7</f>
        <v>-22</v>
      </c>
      <c r="H7" s="17">
        <f>'[2]灞桥区2018年社会保险基金收支预算(草案)表 '!I7</f>
        <v>250</v>
      </c>
    </row>
    <row r="8" spans="1:8" s="11" customFormat="1" ht="18.75">
      <c r="A8" s="46" t="s">
        <v>139</v>
      </c>
      <c r="B8" s="79">
        <v>7009</v>
      </c>
      <c r="C8" s="78">
        <f>'[2]灞桥区2018年社会保险基金收支预算(草案)表 '!E8</f>
        <v>465</v>
      </c>
      <c r="D8" s="17">
        <f>'[2]灞桥区2018年社会保险基金收支预算(草案)表 '!D8</f>
        <v>7474</v>
      </c>
      <c r="E8" s="14" t="s">
        <v>140</v>
      </c>
      <c r="F8" s="79">
        <v>82</v>
      </c>
      <c r="G8" s="78">
        <f>'[2]灞桥区2018年社会保险基金收支预算(草案)表 '!J8</f>
        <v>-22</v>
      </c>
      <c r="H8" s="17">
        <f>'[2]灞桥区2018年社会保险基金收支预算(草案)表 '!I8</f>
        <v>60</v>
      </c>
    </row>
    <row r="9" spans="1:8" s="11" customFormat="1" ht="18.75">
      <c r="A9" s="46" t="s">
        <v>141</v>
      </c>
      <c r="B9" s="94"/>
      <c r="C9" s="78">
        <f>'[2]灞桥区2018年社会保险基金收支预算(草案)表 '!E9</f>
        <v>10</v>
      </c>
      <c r="D9" s="17">
        <f>'[2]灞桥区2018年社会保险基金收支预算(草案)表 '!D9</f>
        <v>10</v>
      </c>
      <c r="E9" s="14" t="s">
        <v>142</v>
      </c>
      <c r="F9" s="79">
        <v>7</v>
      </c>
      <c r="G9" s="78">
        <f>'[2]灞桥区2018年社会保险基金收支预算(草案)表 '!J9</f>
        <v>8</v>
      </c>
      <c r="H9" s="17">
        <f>'[2]灞桥区2018年社会保险基金收支预算(草案)表 '!I9</f>
        <v>15</v>
      </c>
    </row>
    <row r="10" spans="1:8" s="11" customFormat="1" ht="18.75">
      <c r="A10" s="46" t="s">
        <v>143</v>
      </c>
      <c r="B10" s="79">
        <v>49</v>
      </c>
      <c r="C10" s="78">
        <f>'[2]灞桥区2018年社会保险基金收支预算(草案)表 '!E10</f>
        <v>-6</v>
      </c>
      <c r="D10" s="17">
        <f>'[2]灞桥区2018年社会保险基金收支预算(草案)表 '!D10</f>
        <v>43</v>
      </c>
      <c r="E10" s="14" t="s">
        <v>161</v>
      </c>
      <c r="F10" s="79">
        <v>3500</v>
      </c>
      <c r="G10" s="78">
        <f>'[2]灞桥区2018年社会保险基金收支预算(草案)表 '!J10</f>
        <v>-3500</v>
      </c>
      <c r="H10" s="17">
        <f>'[2]灞桥区2018年社会保险基金收支预算(草案)表 '!I10</f>
        <v>0</v>
      </c>
    </row>
    <row r="11" spans="1:8" s="11" customFormat="1" ht="18.75">
      <c r="A11" s="8" t="s">
        <v>144</v>
      </c>
      <c r="B11" s="93">
        <f>B12+B13+B14+B15</f>
        <v>13690</v>
      </c>
      <c r="C11" s="78">
        <f>'[2]灞桥区2018年社会保险基金收支预算(草案)表 '!E11</f>
        <v>94.700000000000443</v>
      </c>
      <c r="D11" s="17">
        <f>'[2]灞桥区2018年社会保险基金收支预算(草案)表 '!D11</f>
        <v>13784.7</v>
      </c>
      <c r="E11" s="14" t="s">
        <v>145</v>
      </c>
      <c r="F11" s="93">
        <f>SUM(F12:F15)</f>
        <v>13552</v>
      </c>
      <c r="G11" s="78">
        <f>'[2]灞桥区2018年社会保险基金收支预算(草案)表 '!J11</f>
        <v>1726</v>
      </c>
      <c r="H11" s="17">
        <f>'[2]灞桥区2018年社会保险基金收支预算(草案)表 '!I11</f>
        <v>15278</v>
      </c>
    </row>
    <row r="12" spans="1:8" s="11" customFormat="1" ht="18.75">
      <c r="A12" s="46" t="s">
        <v>135</v>
      </c>
      <c r="B12" s="79">
        <v>3632.8</v>
      </c>
      <c r="C12" s="78">
        <f>'[2]灞桥区2018年社会保险基金收支预算(草案)表 '!E12</f>
        <v>-85.769999999999982</v>
      </c>
      <c r="D12" s="17">
        <f>'[2]灞桥区2018年社会保险基金收支预算(草案)表 '!D12</f>
        <v>3547.03</v>
      </c>
      <c r="E12" s="14" t="s">
        <v>136</v>
      </c>
      <c r="F12" s="79">
        <v>12865</v>
      </c>
      <c r="G12" s="78">
        <f>'[2]灞桥区2018年社会保险基金收支预算(草案)表 '!J12</f>
        <v>1435</v>
      </c>
      <c r="H12" s="17">
        <f>'[2]灞桥区2018年社会保险基金收支预算(草案)表 '!I12</f>
        <v>14300</v>
      </c>
    </row>
    <row r="13" spans="1:8" s="11" customFormat="1" ht="18.75">
      <c r="A13" s="46" t="s">
        <v>137</v>
      </c>
      <c r="B13" s="79">
        <v>152.80000000000001</v>
      </c>
      <c r="C13" s="78">
        <f>'[2]灞桥区2018年社会保险基金收支预算(草案)表 '!E13</f>
        <v>-4.8000000000000114</v>
      </c>
      <c r="D13" s="17">
        <f>'[2]灞桥区2018年社会保险基金收支预算(草案)表 '!D13</f>
        <v>148</v>
      </c>
      <c r="E13" s="14" t="s">
        <v>146</v>
      </c>
      <c r="F13" s="79">
        <v>687</v>
      </c>
      <c r="G13" s="78">
        <f>'[2]灞桥区2018年社会保险基金收支预算(草案)表 '!J13</f>
        <v>291</v>
      </c>
      <c r="H13" s="17">
        <f>'[2]灞桥区2018年社会保险基金收支预算(草案)表 '!I13</f>
        <v>978</v>
      </c>
    </row>
    <row r="14" spans="1:8" s="11" customFormat="1" ht="18.75">
      <c r="A14" s="46" t="s">
        <v>139</v>
      </c>
      <c r="B14" s="79">
        <v>9904.4</v>
      </c>
      <c r="C14" s="78">
        <f>'[2]灞桥区2018年社会保险基金收支预算(草案)表 '!E14</f>
        <v>185.27000000000044</v>
      </c>
      <c r="D14" s="17">
        <f>'[2]灞桥区2018年社会保险基金收支预算(草案)表 '!D14</f>
        <v>10089.67</v>
      </c>
      <c r="E14" s="14" t="s">
        <v>142</v>
      </c>
      <c r="F14" s="79"/>
      <c r="G14" s="78">
        <f>'[2]灞桥区2018年社会保险基金收支预算(草案)表 '!J14</f>
        <v>0</v>
      </c>
      <c r="H14" s="17">
        <f>'[2]灞桥区2018年社会保险基金收支预算(草案)表 '!I14</f>
        <v>0</v>
      </c>
    </row>
    <row r="15" spans="1:8" s="11" customFormat="1" ht="18.75">
      <c r="A15" s="46" t="s">
        <v>141</v>
      </c>
      <c r="B15" s="79"/>
      <c r="C15" s="78">
        <f>'[2]灞桥区2018年社会保险基金收支预算(草案)表 '!E15</f>
        <v>0</v>
      </c>
      <c r="D15" s="17">
        <f>'[2]灞桥区2018年社会保险基金收支预算(草案)表 '!D15</f>
        <v>0</v>
      </c>
      <c r="E15" s="14"/>
      <c r="F15" s="79"/>
      <c r="G15" s="78">
        <f>'[2]灞桥区2018年社会保险基金收支预算(草案)表 '!J15</f>
        <v>0</v>
      </c>
      <c r="H15" s="17">
        <f>'[2]灞桥区2018年社会保险基金收支预算(草案)表 '!I15</f>
        <v>0</v>
      </c>
    </row>
    <row r="16" spans="1:8" s="11" customFormat="1" ht="18.75">
      <c r="A16" s="8" t="s">
        <v>147</v>
      </c>
      <c r="B16" s="93">
        <f>B17+B18+B19+B20+B21</f>
        <v>21987.599999999999</v>
      </c>
      <c r="C16" s="78">
        <f>'[2]灞桥区2018年社会保险基金收支预算(草案)表 '!E16</f>
        <v>0</v>
      </c>
      <c r="D16" s="17">
        <f>'[2]灞桥区2018年社会保险基金收支预算(草案)表 '!D16</f>
        <v>21988</v>
      </c>
      <c r="E16" s="14"/>
      <c r="F16" s="93">
        <f>SUM(F17:F19)</f>
        <v>21988</v>
      </c>
      <c r="G16" s="78">
        <f>'[2]灞桥区2018年社会保险基金收支预算(草案)表 '!J16</f>
        <v>0</v>
      </c>
      <c r="H16" s="17">
        <f>'[2]灞桥区2018年社会保险基金收支预算(草案)表 '!I16</f>
        <v>21988</v>
      </c>
    </row>
    <row r="17" spans="1:8" s="11" customFormat="1" ht="25.5">
      <c r="A17" s="46" t="s">
        <v>135</v>
      </c>
      <c r="B17" s="79">
        <v>12471.1</v>
      </c>
      <c r="C17" s="78">
        <f>'[2]灞桥区2018年社会保险基金收支预算(草案)表 '!E17</f>
        <v>0</v>
      </c>
      <c r="D17" s="17">
        <f>'[2]灞桥区2018年社会保险基金收支预算(草案)表 '!D17</f>
        <v>0</v>
      </c>
      <c r="E17" s="14" t="s">
        <v>148</v>
      </c>
      <c r="F17" s="79">
        <v>20947</v>
      </c>
      <c r="G17" s="78">
        <f>'[2]灞桥区2018年社会保险基金收支预算(草案)表 '!J17</f>
        <v>0</v>
      </c>
      <c r="H17" s="17">
        <f>'[2]灞桥区2018年社会保险基金收支预算(草案)表 '!I17</f>
        <v>0</v>
      </c>
    </row>
    <row r="18" spans="1:8" s="11" customFormat="1" ht="18.75">
      <c r="A18" s="46" t="s">
        <v>137</v>
      </c>
      <c r="B18" s="79">
        <v>182.3</v>
      </c>
      <c r="C18" s="78">
        <f>'[2]灞桥区2018年社会保险基金收支预算(草案)表 '!E18</f>
        <v>0</v>
      </c>
      <c r="D18" s="17">
        <f>'[2]灞桥区2018年社会保险基金收支预算(草案)表 '!D18</f>
        <v>0</v>
      </c>
      <c r="E18" s="14" t="s">
        <v>149</v>
      </c>
      <c r="F18" s="79">
        <v>9</v>
      </c>
      <c r="G18" s="78">
        <f>'[2]灞桥区2018年社会保险基金收支预算(草案)表 '!J18</f>
        <v>0</v>
      </c>
      <c r="H18" s="17">
        <f>'[2]灞桥区2018年社会保险基金收支预算(草案)表 '!I18</f>
        <v>0</v>
      </c>
    </row>
    <row r="19" spans="1:8" s="11" customFormat="1" ht="18.75">
      <c r="A19" s="46" t="s">
        <v>139</v>
      </c>
      <c r="B19" s="79">
        <v>9205.2000000000007</v>
      </c>
      <c r="C19" s="78">
        <f>'[2]灞桥区2018年社会保险基金收支预算(草案)表 '!E19</f>
        <v>0</v>
      </c>
      <c r="D19" s="17">
        <f>'[2]灞桥区2018年社会保险基金收支预算(草案)表 '!D19</f>
        <v>0</v>
      </c>
      <c r="E19" s="14" t="s">
        <v>150</v>
      </c>
      <c r="F19" s="79">
        <v>1032</v>
      </c>
      <c r="G19" s="78">
        <f>'[2]灞桥区2018年社会保险基金收支预算(草案)表 '!J19</f>
        <v>0</v>
      </c>
      <c r="H19" s="17"/>
    </row>
    <row r="20" spans="1:8" s="11" customFormat="1" ht="18.75">
      <c r="A20" s="46" t="s">
        <v>141</v>
      </c>
      <c r="B20" s="79"/>
      <c r="C20" s="78">
        <f>'[2]灞桥区2018年社会保险基金收支预算(草案)表 '!E20</f>
        <v>0</v>
      </c>
      <c r="D20" s="17">
        <f>'[2]灞桥区2018年社会保险基金收支预算(草案)表 '!D20</f>
        <v>0</v>
      </c>
      <c r="E20" s="14"/>
      <c r="F20" s="79"/>
      <c r="G20" s="78">
        <f>'[2]灞桥区2018年社会保险基金收支预算(草案)表 '!J20</f>
        <v>0</v>
      </c>
      <c r="H20" s="17"/>
    </row>
    <row r="21" spans="1:8" s="11" customFormat="1" ht="18.75">
      <c r="A21" s="46" t="s">
        <v>143</v>
      </c>
      <c r="B21" s="79">
        <v>129</v>
      </c>
      <c r="C21" s="78"/>
      <c r="D21" s="17"/>
      <c r="E21" s="14"/>
      <c r="F21" s="79"/>
      <c r="G21" s="78">
        <f>'[2]灞桥区2018年社会保险基金收支预算(草案)表 '!J21</f>
        <v>0</v>
      </c>
      <c r="H21" s="17"/>
    </row>
    <row r="22" spans="1:8" s="11" customFormat="1" ht="18.75">
      <c r="A22" s="4" t="s">
        <v>151</v>
      </c>
      <c r="B22" s="93">
        <f>B16+B11+B5</f>
        <v>44267.3</v>
      </c>
      <c r="C22" s="93">
        <f>C16+C11+C5</f>
        <v>168.0000000000004</v>
      </c>
      <c r="D22" s="93">
        <f>D16+D11+D5</f>
        <v>44435.7</v>
      </c>
      <c r="E22" s="5" t="s">
        <v>160</v>
      </c>
      <c r="F22" s="93">
        <f>F5+F11+F16</f>
        <v>45845</v>
      </c>
      <c r="G22" s="78">
        <f>'[2]灞桥区2018年社会保险基金收支预算(草案)表 '!J22</f>
        <v>-1730</v>
      </c>
      <c r="H22" s="93">
        <f>H5+H11+H16</f>
        <v>44115</v>
      </c>
    </row>
    <row r="23" spans="1:8" ht="18.75">
      <c r="A23" s="15"/>
      <c r="H23" s="95" t="s">
        <v>159</v>
      </c>
    </row>
  </sheetData>
  <mergeCells count="2">
    <mergeCell ref="A2:H2"/>
    <mergeCell ref="F3:H3"/>
  </mergeCells>
  <phoneticPr fontId="24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Define</vt:lpstr>
      <vt:lpstr>一般公共预算调整表</vt:lpstr>
      <vt:lpstr>政府性基金预算调整表</vt:lpstr>
      <vt:lpstr>社保基金预算调整表</vt:lpstr>
    </vt:vector>
  </TitlesOfParts>
  <Manager/>
  <Company>渭南市财政局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张化龙</dc:creator>
  <cp:keywords/>
  <dc:description/>
  <cp:lastModifiedBy>MC SYSTEM</cp:lastModifiedBy>
  <cp:revision/>
  <cp:lastPrinted>2018-12-25T02:12:03Z</cp:lastPrinted>
  <dcterms:created xsi:type="dcterms:W3CDTF">2006-06-19T04:04:49Z</dcterms:created>
  <dcterms:modified xsi:type="dcterms:W3CDTF">2018-12-25T02:12:08Z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2052-9.1.0.4867</vt:lpwstr>
  </property>
</Properties>
</file>